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450" windowHeight="12390" activeTab="0"/>
  </bookViews>
  <sheets>
    <sheet name="Registration form" sheetId="1" r:id="rId1"/>
  </sheets>
  <definedNames>
    <definedName name="_xlnm.Print_Area" localSheetId="0">'Registration form'!$B$1:$V$45</definedName>
  </definedNames>
  <calcPr fullCalcOnLoad="1"/>
</workbook>
</file>

<file path=xl/comments1.xml><?xml version="1.0" encoding="utf-8"?>
<comments xmlns="http://schemas.openxmlformats.org/spreadsheetml/2006/main">
  <authors>
    <author>obriens</author>
  </authors>
  <commentList>
    <comment ref="A4" authorId="0">
      <text>
        <r>
          <rPr>
            <sz val="8"/>
            <rFont val="Tahoma"/>
            <family val="2"/>
          </rPr>
          <t>The MEPS submit ID allows us to easily validate the ENERGY STAR registration against the MEPS registration.</t>
        </r>
      </text>
    </comment>
  </commentList>
</comments>
</file>

<file path=xl/sharedStrings.xml><?xml version="1.0" encoding="utf-8"?>
<sst xmlns="http://schemas.openxmlformats.org/spreadsheetml/2006/main" count="65" uniqueCount="59">
  <si>
    <t>Product category/ config'</t>
  </si>
  <si>
    <t>Cellar
( 6°C+)</t>
  </si>
  <si>
    <t>Fridge
(3°C to 6°C)</t>
  </si>
  <si>
    <t>Chill 
(−2°C to 3°C)</t>
  </si>
  <si>
    <t>Ice Maker
( −9°C to −2°C)</t>
  </si>
  <si>
    <t>Short term frozen food storage
(−15°C to −9°C)</t>
  </si>
  <si>
    <t>Freezer
(−15°C or colder)</t>
  </si>
  <si>
    <t>BEC</t>
  </si>
  <si>
    <t>Listed Star Rating Index (label/ website)</t>
  </si>
  <si>
    <t>Meets ENERGY STAR criteria?</t>
  </si>
  <si>
    <t>5B</t>
  </si>
  <si>
    <t>=</t>
  </si>
  <si>
    <t>ENERGY STAR CRITERIA</t>
  </si>
  <si>
    <t>Fixed allowance factor</t>
  </si>
  <si>
    <t>Variable allowance factor</t>
  </si>
  <si>
    <t>Product category/configuration</t>
  </si>
  <si>
    <t>kWh/year</t>
  </si>
  <si>
    <t>kWh/year/L</t>
  </si>
  <si>
    <t>5S</t>
  </si>
  <si>
    <t>5T</t>
  </si>
  <si>
    <t>6C</t>
  </si>
  <si>
    <t>6U</t>
  </si>
  <si>
    <t>$/kWh</t>
  </si>
  <si>
    <t>Model Number</t>
  </si>
  <si>
    <t>Product Configuration</t>
  </si>
  <si>
    <t>Volume of each section (litres)</t>
  </si>
  <si>
    <r>
      <t>V</t>
    </r>
    <r>
      <rPr>
        <b/>
        <vertAlign val="subscript"/>
        <sz val="8"/>
        <color indexed="9"/>
        <rFont val="Tahoma"/>
        <family val="2"/>
      </rPr>
      <t>adj</t>
    </r>
  </si>
  <si>
    <r>
      <t>(</t>
    </r>
    <r>
      <rPr>
        <b/>
        <i/>
        <sz val="9"/>
        <color indexed="9"/>
        <rFont val="Tahoma"/>
        <family val="2"/>
      </rPr>
      <t>C</t>
    </r>
    <r>
      <rPr>
        <b/>
        <sz val="6"/>
        <color indexed="9"/>
        <rFont val="Tahoma"/>
        <family val="2"/>
      </rPr>
      <t>f</t>
    </r>
    <r>
      <rPr>
        <b/>
        <sz val="9"/>
        <color indexed="9"/>
        <rFont val="Tahoma"/>
        <family val="2"/>
      </rPr>
      <t>)</t>
    </r>
  </si>
  <si>
    <r>
      <t>(</t>
    </r>
    <r>
      <rPr>
        <b/>
        <i/>
        <sz val="9"/>
        <color indexed="9"/>
        <rFont val="Tahoma"/>
        <family val="2"/>
      </rPr>
      <t>C</t>
    </r>
    <r>
      <rPr>
        <b/>
        <sz val="6"/>
        <color indexed="9"/>
        <rFont val="Tahoma"/>
        <family val="2"/>
      </rPr>
      <t>v</t>
    </r>
    <r>
      <rPr>
        <b/>
        <sz val="9"/>
        <color indexed="9"/>
        <rFont val="Tahoma"/>
        <family val="2"/>
      </rPr>
      <t>)</t>
    </r>
  </si>
  <si>
    <t>Fixed and Variable Allowance Factors</t>
  </si>
  <si>
    <t>Brand Name</t>
  </si>
  <si>
    <r>
      <t>Group 1 Refrigerator</t>
    </r>
    <r>
      <rPr>
        <sz val="8"/>
        <color indexed="9"/>
        <rFont val="Tahoma"/>
        <family val="2"/>
      </rPr>
      <t>, no frozen food storage, automatic defrost</t>
    </r>
  </si>
  <si>
    <r>
      <t>Group 2 Refrigerator</t>
    </r>
    <r>
      <rPr>
        <sz val="8"/>
        <color indexed="9"/>
        <rFont val="Tahoma"/>
        <family val="2"/>
      </rPr>
      <t>, with or without ice making compartment, manual defrost</t>
    </r>
  </si>
  <si>
    <r>
      <t>Group 3 Refrigerator</t>
    </r>
    <r>
      <rPr>
        <sz val="8"/>
        <color indexed="9"/>
        <rFont val="Tahoma"/>
        <family val="2"/>
      </rPr>
      <t>, short or long term frozen food storage, manual defrost</t>
    </r>
  </si>
  <si>
    <r>
      <t>Group 4 Refrigerator/freezer</t>
    </r>
    <r>
      <rPr>
        <sz val="8"/>
        <color indexed="9"/>
        <rFont val="Tahoma"/>
        <family val="2"/>
      </rPr>
      <t>, cyclic defrost fresh food, freezer manual defrost</t>
    </r>
  </si>
  <si>
    <r>
      <t>Group 5B Refrigerator/freezer</t>
    </r>
    <r>
      <rPr>
        <sz val="8"/>
        <color indexed="9"/>
        <rFont val="Tahoma"/>
        <family val="2"/>
      </rPr>
      <t>, bottom freezer, frost free</t>
    </r>
  </si>
  <si>
    <r>
      <t>Group 5S Refrigerator/freezer</t>
    </r>
    <r>
      <rPr>
        <sz val="8"/>
        <color indexed="9"/>
        <rFont val="Tahoma"/>
        <family val="2"/>
      </rPr>
      <t xml:space="preserve">, side by side, frost free  </t>
    </r>
  </si>
  <si>
    <r>
      <t>Group 5T Refrigerator/freezer</t>
    </r>
    <r>
      <rPr>
        <sz val="8"/>
        <color indexed="9"/>
        <rFont val="Tahoma"/>
        <family val="2"/>
      </rPr>
      <t xml:space="preserve">, top freezer, frost free </t>
    </r>
  </si>
  <si>
    <r>
      <t>Group 6C Freezer</t>
    </r>
    <r>
      <rPr>
        <sz val="8"/>
        <color indexed="9"/>
        <rFont val="Tahoma"/>
        <family val="2"/>
      </rPr>
      <t xml:space="preserve">, chest </t>
    </r>
  </si>
  <si>
    <r>
      <t>Group 6U   Freezer</t>
    </r>
    <r>
      <rPr>
        <sz val="8"/>
        <color indexed="9"/>
        <rFont val="Tahoma"/>
        <family val="2"/>
      </rPr>
      <t>, upright,  not frost free</t>
    </r>
  </si>
  <si>
    <r>
      <t>Group 7 Freezer</t>
    </r>
    <r>
      <rPr>
        <sz val="8"/>
        <color indexed="9"/>
        <rFont val="Tahoma"/>
        <family val="2"/>
      </rPr>
      <t>, upright, frost free</t>
    </r>
  </si>
  <si>
    <r>
      <t>(</t>
    </r>
    <r>
      <rPr>
        <b/>
        <i/>
        <sz val="8"/>
        <rFont val="Tahoma"/>
        <family val="2"/>
      </rPr>
      <t>C</t>
    </r>
    <r>
      <rPr>
        <b/>
        <sz val="8"/>
        <rFont val="Tahoma"/>
        <family val="2"/>
      </rPr>
      <t>f)</t>
    </r>
  </si>
  <si>
    <r>
      <t>(</t>
    </r>
    <r>
      <rPr>
        <b/>
        <i/>
        <sz val="8"/>
        <rFont val="Tahoma"/>
        <family val="2"/>
      </rPr>
      <t>C</t>
    </r>
    <r>
      <rPr>
        <b/>
        <sz val="8"/>
        <rFont val="Tahoma"/>
        <family val="2"/>
      </rPr>
      <t>v)</t>
    </r>
  </si>
  <si>
    <t>Example</t>
  </si>
  <si>
    <t>ABC 123</t>
  </si>
  <si>
    <r>
      <t xml:space="preserve">CEC </t>
    </r>
    <r>
      <rPr>
        <sz val="9"/>
        <color indexed="9"/>
        <rFont val="Tahoma"/>
        <family val="2"/>
      </rPr>
      <t>= comparative energy consumption for the model in kWh/year</t>
    </r>
  </si>
  <si>
    <r>
      <t xml:space="preserve">BEC </t>
    </r>
    <r>
      <rPr>
        <sz val="9"/>
        <color indexed="9"/>
        <rFont val="Tahoma"/>
        <family val="2"/>
      </rPr>
      <t>= base energy consumption for the model in kWh/year</t>
    </r>
  </si>
  <si>
    <t xml:space="preserve">Min. SRI </t>
  </si>
  <si>
    <t>Total volume (Litres)</t>
  </si>
  <si>
    <t>4474.2:2009 algorithms</t>
  </si>
  <si>
    <t>ENERGY STAR criteria (SRI)</t>
  </si>
  <si>
    <t>10 Year running cost
(based on)</t>
  </si>
  <si>
    <r>
      <t xml:space="preserve">ERF </t>
    </r>
    <r>
      <rPr>
        <sz val="9"/>
        <color indexed="9"/>
        <rFont val="Tahoma"/>
        <family val="2"/>
      </rPr>
      <t>= energy consumption reduction factor =</t>
    </r>
  </si>
  <si>
    <r>
      <t xml:space="preserve">Annual Energy Use, 
</t>
    </r>
    <r>
      <rPr>
        <b/>
        <i/>
        <sz val="8"/>
        <color indexed="9"/>
        <rFont val="Tahoma"/>
        <family val="2"/>
      </rPr>
      <t>CEC</t>
    </r>
    <r>
      <rPr>
        <b/>
        <sz val="8"/>
        <color indexed="9"/>
        <rFont val="Tahoma"/>
        <family val="2"/>
      </rPr>
      <t xml:space="preserve"> 
(kWH)</t>
    </r>
  </si>
  <si>
    <t>Calculated Star Rating Index (SRI)</t>
  </si>
  <si>
    <r>
      <t>(V</t>
    </r>
    <r>
      <rPr>
        <b/>
        <vertAlign val="subscript"/>
        <sz val="8"/>
        <color indexed="9"/>
        <rFont val="Tahoma"/>
        <family val="2"/>
      </rPr>
      <t>adj</t>
    </r>
    <r>
      <rPr>
        <b/>
        <sz val="8"/>
        <color indexed="9"/>
        <rFont val="Tahoma"/>
        <family val="2"/>
      </rPr>
      <t>)</t>
    </r>
    <r>
      <rPr>
        <b/>
        <vertAlign val="superscript"/>
        <sz val="8"/>
        <color indexed="9"/>
        <rFont val="Tahoma"/>
        <family val="2"/>
      </rPr>
      <t>0.67</t>
    </r>
  </si>
  <si>
    <t>MEPS submit ID</t>
  </si>
  <si>
    <t>NZ ENERGY STAR fridge/freezer registration form</t>
  </si>
  <si>
    <r>
      <t>How to use this form:</t>
    </r>
    <r>
      <rPr>
        <sz val="8"/>
        <rFont val="Tahoma"/>
        <family val="2"/>
      </rPr>
      <t xml:space="preserve">
1. Data used in this ENERGY STAR registration must be consistent with product registration on www.energyrating.gov.au 
2. Complete the yellow cells. 
3. Others will auto complete based on the data entered.
4. Send to simon.obrien@eeca.govt.nz</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</si>
</sst>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_-&quot;$&quot;* #,##0_-;\-&quot;$&quot;* #,##0_-;_-&quot;$&quot;* &quot;-&quot;??_-;_-@_-"/>
    <numFmt numFmtId="167" formatCode="_-&quot;$&quot;* #,##0.0_-;\-&quot;$&quot;* #,##0.0_-;_-&quot;$&quot;* &quot;-&quot;??_-;_-@_-"/>
    <numFmt numFmtId="168" formatCode="0.00000000"/>
    <numFmt numFmtId="169" formatCode="0.0000000"/>
    <numFmt numFmtId="170" formatCode="0.000000"/>
    <numFmt numFmtId="171" formatCode="0.00000"/>
    <numFmt numFmtId="172" formatCode="0.0000"/>
    <numFmt numFmtId="173" formatCode="0.0"/>
    <numFmt numFmtId="174" formatCode="&quot;$&quot;#,##0"/>
  </numFmts>
  <fonts count="29">
    <font>
      <sz val="10"/>
      <name val="Arial"/>
      <family val="0"/>
    </font>
    <font>
      <u val="single"/>
      <sz val="10"/>
      <color indexed="12"/>
      <name val="Arial"/>
      <family val="0"/>
    </font>
    <font>
      <sz val="8"/>
      <name val="Arial"/>
      <family val="0"/>
    </font>
    <font>
      <sz val="8"/>
      <name val="Tahoma"/>
      <family val="2"/>
    </font>
    <font>
      <sz val="10"/>
      <name val="Tahoma"/>
      <family val="2"/>
    </font>
    <font>
      <b/>
      <sz val="12"/>
      <name val="Tahoma"/>
      <family val="2"/>
    </font>
    <font>
      <u val="single"/>
      <sz val="10"/>
      <color indexed="48"/>
      <name val="Tahoma"/>
      <family val="2"/>
    </font>
    <font>
      <b/>
      <u val="single"/>
      <sz val="12"/>
      <name val="Tahoma"/>
      <family val="2"/>
    </font>
    <font>
      <i/>
      <sz val="10"/>
      <name val="Tahoma"/>
      <family val="2"/>
    </font>
    <font>
      <b/>
      <sz val="8"/>
      <color indexed="9"/>
      <name val="Tahoma"/>
      <family val="2"/>
    </font>
    <font>
      <b/>
      <sz val="10"/>
      <color indexed="9"/>
      <name val="Tahoma"/>
      <family val="2"/>
    </font>
    <font>
      <b/>
      <vertAlign val="subscript"/>
      <sz val="8"/>
      <color indexed="9"/>
      <name val="Tahoma"/>
      <family val="2"/>
    </font>
    <font>
      <b/>
      <vertAlign val="superscript"/>
      <sz val="8"/>
      <color indexed="9"/>
      <name val="Tahoma"/>
      <family val="2"/>
    </font>
    <font>
      <b/>
      <i/>
      <sz val="9"/>
      <color indexed="9"/>
      <name val="Tahoma"/>
      <family val="2"/>
    </font>
    <font>
      <b/>
      <sz val="6"/>
      <color indexed="9"/>
      <name val="Tahoma"/>
      <family val="2"/>
    </font>
    <font>
      <b/>
      <sz val="9"/>
      <color indexed="9"/>
      <name val="Tahoma"/>
      <family val="2"/>
    </font>
    <font>
      <b/>
      <sz val="11"/>
      <color indexed="8"/>
      <name val="Tahoma"/>
      <family val="2"/>
    </font>
    <font>
      <sz val="9"/>
      <name val="Tahoma"/>
      <family val="2"/>
    </font>
    <font>
      <b/>
      <sz val="11"/>
      <color indexed="9"/>
      <name val="Tahoma"/>
      <family val="2"/>
    </font>
    <font>
      <sz val="9"/>
      <color indexed="9"/>
      <name val="Tahoma"/>
      <family val="2"/>
    </font>
    <font>
      <sz val="10"/>
      <color indexed="9"/>
      <name val="Tahoma"/>
      <family val="2"/>
    </font>
    <font>
      <b/>
      <sz val="8"/>
      <name val="Tahoma"/>
      <family val="2"/>
    </font>
    <font>
      <b/>
      <sz val="9"/>
      <color indexed="8"/>
      <name val="Tahoma"/>
      <family val="2"/>
    </font>
    <font>
      <sz val="8"/>
      <color indexed="9"/>
      <name val="Tahoma"/>
      <family val="2"/>
    </font>
    <font>
      <b/>
      <i/>
      <sz val="8"/>
      <name val="Tahoma"/>
      <family val="2"/>
    </font>
    <font>
      <i/>
      <sz val="9"/>
      <color indexed="9"/>
      <name val="Tahoma"/>
      <family val="2"/>
    </font>
    <font>
      <b/>
      <i/>
      <sz val="8"/>
      <color indexed="9"/>
      <name val="Tahoma"/>
      <family val="2"/>
    </font>
    <font>
      <b/>
      <sz val="14"/>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s>
  <borders count="61">
    <border>
      <left/>
      <right/>
      <top/>
      <bottom/>
      <diagonal/>
    </border>
    <border>
      <left style="thin"/>
      <right style="thin"/>
      <top style="thin"/>
      <bottom style="medium"/>
    </border>
    <border>
      <left style="thin"/>
      <right style="thin"/>
      <top>
        <color indexed="63"/>
      </top>
      <bottom style="medium"/>
    </border>
    <border>
      <left style="thin"/>
      <right style="medium"/>
      <top style="thin"/>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style="thin"/>
      <right style="thin"/>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4" fillId="2" borderId="0" xfId="0" applyFont="1" applyFill="1" applyBorder="1" applyAlignment="1">
      <alignment vertical="center"/>
    </xf>
    <xf numFmtId="0" fontId="4" fillId="2"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6" fillId="2" borderId="0" xfId="19" applyFont="1" applyFill="1" applyBorder="1" applyAlignment="1">
      <alignment horizontal="left" vertical="center" wrapText="1"/>
    </xf>
    <xf numFmtId="0" fontId="7" fillId="2" borderId="0" xfId="0" applyFont="1" applyFill="1" applyAlignment="1">
      <alignment horizontal="left" vertical="center"/>
    </xf>
    <xf numFmtId="0" fontId="8" fillId="2" borderId="0" xfId="0" applyFont="1" applyFill="1" applyAlignment="1">
      <alignment vertical="center"/>
    </xf>
    <xf numFmtId="0" fontId="4" fillId="0" borderId="0" xfId="0" applyFont="1" applyFill="1" applyAlignment="1">
      <alignment horizontal="lef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4" fillId="0" borderId="0" xfId="0" applyFont="1" applyFill="1" applyBorder="1" applyAlignment="1">
      <alignment vertical="center"/>
    </xf>
    <xf numFmtId="0" fontId="2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4" fillId="0" borderId="0" xfId="0" applyFont="1" applyBorder="1" applyAlignment="1">
      <alignment horizontal="left" vertical="center"/>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2" fontId="4" fillId="2" borderId="0" xfId="0" applyNumberFormat="1" applyFont="1" applyFill="1" applyAlignment="1">
      <alignment horizontal="center" vertical="center" readingOrder="1"/>
    </xf>
    <xf numFmtId="2" fontId="4" fillId="0" borderId="0" xfId="0" applyNumberFormat="1" applyFont="1" applyAlignment="1">
      <alignment horizontal="center" vertical="center" readingOrder="1"/>
    </xf>
    <xf numFmtId="2" fontId="9" fillId="3" borderId="2" xfId="0" applyNumberFormat="1" applyFont="1" applyFill="1" applyBorder="1" applyAlignment="1">
      <alignment horizontal="center" vertical="center" wrapText="1" readingOrder="1"/>
    </xf>
    <xf numFmtId="2" fontId="21" fillId="0" borderId="12" xfId="0" applyNumberFormat="1" applyFont="1" applyFill="1" applyBorder="1" applyAlignment="1">
      <alignment horizontal="center" vertical="center" wrapText="1" readingOrder="1"/>
    </xf>
    <xf numFmtId="2" fontId="21" fillId="0" borderId="15" xfId="0" applyNumberFormat="1" applyFont="1" applyBorder="1" applyAlignment="1">
      <alignment horizontal="center" vertical="center" wrapText="1" readingOrder="1"/>
    </xf>
    <xf numFmtId="2" fontId="21" fillId="0" borderId="16" xfId="0" applyNumberFormat="1" applyFont="1" applyBorder="1" applyAlignment="1">
      <alignment horizontal="center" vertical="center" wrapText="1" readingOrder="1"/>
    </xf>
    <xf numFmtId="0" fontId="17" fillId="2" borderId="17" xfId="0" applyFont="1" applyFill="1" applyBorder="1" applyAlignment="1">
      <alignment horizontal="center" vertical="center" wrapText="1"/>
    </xf>
    <xf numFmtId="2" fontId="17" fillId="2" borderId="18" xfId="0" applyNumberFormat="1" applyFont="1" applyFill="1" applyBorder="1" applyAlignment="1">
      <alignment horizontal="center" vertical="center" wrapText="1" readingOrder="1"/>
    </xf>
    <xf numFmtId="0" fontId="17" fillId="2" borderId="19" xfId="0" applyFont="1" applyFill="1" applyBorder="1" applyAlignment="1">
      <alignment horizontal="center" vertical="center" wrapText="1"/>
    </xf>
    <xf numFmtId="2" fontId="17" fillId="2" borderId="20" xfId="0" applyNumberFormat="1" applyFont="1" applyFill="1" applyBorder="1" applyAlignment="1">
      <alignment horizontal="center" vertical="center" wrapText="1" readingOrder="1"/>
    </xf>
    <xf numFmtId="0" fontId="17" fillId="2" borderId="21" xfId="0" applyFont="1" applyFill="1" applyBorder="1" applyAlignment="1">
      <alignment horizontal="center" vertical="center" wrapText="1"/>
    </xf>
    <xf numFmtId="2" fontId="17" fillId="2" borderId="22" xfId="0" applyNumberFormat="1" applyFont="1" applyFill="1" applyBorder="1" applyAlignment="1">
      <alignment horizontal="center" vertical="center" wrapText="1" readingOrder="1"/>
    </xf>
    <xf numFmtId="0" fontId="17" fillId="2" borderId="23" xfId="0" applyFont="1" applyFill="1" applyBorder="1" applyAlignment="1">
      <alignment horizontal="center" vertical="center" wrapText="1"/>
    </xf>
    <xf numFmtId="2" fontId="17" fillId="2" borderId="24" xfId="0" applyNumberFormat="1" applyFont="1" applyFill="1" applyBorder="1" applyAlignment="1">
      <alignment horizontal="center" vertical="center" wrapText="1" readingOrder="1"/>
    </xf>
    <xf numFmtId="0" fontId="17" fillId="2" borderId="25" xfId="0" applyFont="1" applyFill="1" applyBorder="1" applyAlignment="1">
      <alignment horizontal="center" vertical="center" wrapText="1"/>
    </xf>
    <xf numFmtId="2" fontId="17" fillId="2" borderId="26" xfId="0" applyNumberFormat="1" applyFont="1" applyFill="1" applyBorder="1" applyAlignment="1">
      <alignment horizontal="center" vertical="center" wrapText="1" readingOrder="1"/>
    </xf>
    <xf numFmtId="0" fontId="16" fillId="2" borderId="0" xfId="0" applyFont="1" applyFill="1" applyAlignment="1">
      <alignment vertical="center" wrapText="1"/>
    </xf>
    <xf numFmtId="2" fontId="4" fillId="0" borderId="0" xfId="0" applyNumberFormat="1" applyFont="1" applyFill="1" applyAlignment="1">
      <alignment horizontal="center" vertical="center" readingOrder="1"/>
    </xf>
    <xf numFmtId="0" fontId="9" fillId="3" borderId="27" xfId="0" applyFont="1" applyFill="1" applyBorder="1" applyAlignment="1">
      <alignment horizontal="center" vertical="center" wrapText="1"/>
    </xf>
    <xf numFmtId="0" fontId="3" fillId="4" borderId="28"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9" fillId="3" borderId="17" xfId="0" applyFont="1" applyFill="1" applyBorder="1" applyAlignment="1">
      <alignment vertical="center"/>
    </xf>
    <xf numFmtId="0" fontId="9" fillId="3" borderId="23"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2" fontId="9" fillId="3" borderId="40" xfId="0" applyNumberFormat="1" applyFont="1" applyFill="1" applyBorder="1" applyAlignment="1">
      <alignment horizontal="center" vertical="center" wrapText="1" readingOrder="1"/>
    </xf>
    <xf numFmtId="0" fontId="9" fillId="3" borderId="33" xfId="0" applyFont="1" applyFill="1" applyBorder="1" applyAlignment="1" quotePrefix="1">
      <alignment horizontal="center" vertical="center"/>
    </xf>
    <xf numFmtId="0" fontId="9" fillId="3" borderId="3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1" xfId="0" applyFont="1" applyFill="1" applyBorder="1" applyAlignment="1" quotePrefix="1">
      <alignment horizontal="center" vertical="center"/>
    </xf>
    <xf numFmtId="0" fontId="9" fillId="3" borderId="34" xfId="0" applyFont="1" applyFill="1" applyBorder="1" applyAlignment="1">
      <alignment horizontal="center" vertical="center"/>
    </xf>
    <xf numFmtId="0" fontId="9" fillId="3" borderId="3" xfId="0" applyFont="1" applyFill="1" applyBorder="1" applyAlignment="1">
      <alignment horizontal="center" vertical="center"/>
    </xf>
    <xf numFmtId="0" fontId="10" fillId="3" borderId="4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2" fillId="0" borderId="0" xfId="0" applyFont="1" applyBorder="1" applyAlignment="1">
      <alignment vertical="center" wrapText="1"/>
    </xf>
    <xf numFmtId="2" fontId="9" fillId="3" borderId="42" xfId="0" applyNumberFormat="1" applyFont="1" applyFill="1" applyBorder="1" applyAlignment="1">
      <alignment horizontal="center" vertical="center" wrapText="1" readingOrder="1"/>
    </xf>
    <xf numFmtId="2" fontId="21" fillId="0" borderId="11" xfId="0" applyNumberFormat="1" applyFont="1" applyFill="1" applyBorder="1" applyAlignment="1">
      <alignment horizontal="center" vertical="center" wrapText="1" readingOrder="1"/>
    </xf>
    <xf numFmtId="0" fontId="4" fillId="2" borderId="43" xfId="0" applyFont="1" applyFill="1" applyBorder="1" applyAlignment="1">
      <alignment vertical="center"/>
    </xf>
    <xf numFmtId="0" fontId="4" fillId="0" borderId="16" xfId="0" applyFont="1" applyBorder="1" applyAlignment="1">
      <alignment vertical="center"/>
    </xf>
    <xf numFmtId="0" fontId="15" fillId="3" borderId="35" xfId="0" applyFont="1" applyFill="1" applyBorder="1" applyAlignment="1">
      <alignment horizontal="center" vertical="center"/>
    </xf>
    <xf numFmtId="0" fontId="20" fillId="3" borderId="44" xfId="0" applyFont="1" applyFill="1" applyBorder="1" applyAlignment="1">
      <alignment vertical="center"/>
    </xf>
    <xf numFmtId="0" fontId="19" fillId="3" borderId="45" xfId="0" applyFont="1" applyFill="1" applyBorder="1" applyAlignment="1">
      <alignment horizontal="right" vertical="center"/>
    </xf>
    <xf numFmtId="0" fontId="20" fillId="3" borderId="11" xfId="0" applyFont="1" applyFill="1" applyBorder="1" applyAlignment="1">
      <alignment vertical="center"/>
    </xf>
    <xf numFmtId="0" fontId="19" fillId="3" borderId="14" xfId="0" applyFont="1" applyFill="1" applyBorder="1" applyAlignment="1">
      <alignment horizontal="right" vertical="center"/>
    </xf>
    <xf numFmtId="0" fontId="20" fillId="3" borderId="46" xfId="0" applyFont="1" applyFill="1" applyBorder="1" applyAlignment="1">
      <alignment vertical="center"/>
    </xf>
    <xf numFmtId="0" fontId="19" fillId="3" borderId="47" xfId="0" applyFont="1" applyFill="1" applyBorder="1" applyAlignment="1">
      <alignment vertical="center"/>
    </xf>
    <xf numFmtId="0" fontId="3" fillId="2" borderId="17" xfId="0" applyFont="1" applyFill="1" applyBorder="1" applyAlignment="1" applyProtection="1">
      <alignment horizontal="center" vertical="center"/>
      <protection/>
    </xf>
    <xf numFmtId="0" fontId="4" fillId="2" borderId="48" xfId="0" applyFont="1" applyFill="1" applyBorder="1" applyAlignment="1" applyProtection="1">
      <alignment horizontal="center" vertical="center"/>
      <protection/>
    </xf>
    <xf numFmtId="1" fontId="4" fillId="2" borderId="31" xfId="0" applyNumberFormat="1" applyFont="1" applyFill="1" applyBorder="1" applyAlignment="1" applyProtection="1">
      <alignment horizontal="center" vertical="center"/>
      <protection/>
    </xf>
    <xf numFmtId="43" fontId="4" fillId="2" borderId="29" xfId="15" applyFont="1" applyFill="1" applyBorder="1" applyAlignment="1" applyProtection="1">
      <alignment horizontal="center" vertical="center"/>
      <protection/>
    </xf>
    <xf numFmtId="164" fontId="4" fillId="2" borderId="29" xfId="15" applyNumberFormat="1" applyFont="1" applyFill="1" applyBorder="1" applyAlignment="1" applyProtection="1">
      <alignment horizontal="center" vertical="center"/>
      <protection/>
    </xf>
    <xf numFmtId="1" fontId="4" fillId="2" borderId="29" xfId="0" applyNumberFormat="1" applyFont="1" applyFill="1" applyBorder="1" applyAlignment="1" applyProtection="1">
      <alignment horizontal="center" vertical="center"/>
      <protection/>
    </xf>
    <xf numFmtId="2" fontId="4" fillId="2" borderId="29" xfId="15" applyNumberFormat="1" applyFont="1" applyFill="1" applyBorder="1" applyAlignment="1" applyProtection="1">
      <alignment horizontal="center" vertical="center" readingOrder="1"/>
      <protection/>
    </xf>
    <xf numFmtId="173" fontId="4" fillId="2" borderId="49" xfId="15" applyNumberFormat="1" applyFont="1" applyFill="1" applyBorder="1" applyAlignment="1" applyProtection="1">
      <alignment horizontal="center" vertical="center" readingOrder="1"/>
      <protection/>
    </xf>
    <xf numFmtId="0" fontId="3" fillId="2" borderId="19"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xf numFmtId="1" fontId="4" fillId="2" borderId="35" xfId="0" applyNumberFormat="1" applyFont="1" applyFill="1" applyBorder="1" applyAlignment="1" applyProtection="1">
      <alignment horizontal="center" vertical="center"/>
      <protection/>
    </xf>
    <xf numFmtId="43" fontId="4" fillId="2" borderId="33" xfId="15" applyFont="1" applyFill="1" applyBorder="1" applyAlignment="1" applyProtection="1">
      <alignment horizontal="center" vertical="center"/>
      <protection/>
    </xf>
    <xf numFmtId="164" fontId="4" fillId="2" borderId="33" xfId="15" applyNumberFormat="1" applyFont="1" applyFill="1" applyBorder="1" applyAlignment="1" applyProtection="1">
      <alignment horizontal="center" vertical="center"/>
      <protection/>
    </xf>
    <xf numFmtId="1" fontId="4" fillId="2" borderId="33" xfId="0" applyNumberFormat="1" applyFont="1" applyFill="1" applyBorder="1" applyAlignment="1" applyProtection="1">
      <alignment horizontal="center" vertical="center"/>
      <protection/>
    </xf>
    <xf numFmtId="2" fontId="4" fillId="2" borderId="33" xfId="15" applyNumberFormat="1" applyFont="1" applyFill="1" applyBorder="1" applyAlignment="1" applyProtection="1">
      <alignment horizontal="center" vertical="center" readingOrder="1"/>
      <protection/>
    </xf>
    <xf numFmtId="173" fontId="4" fillId="2" borderId="50" xfId="15" applyNumberFormat="1" applyFont="1" applyFill="1" applyBorder="1" applyAlignment="1" applyProtection="1">
      <alignment horizontal="center" vertical="center" readingOrder="1"/>
      <protection/>
    </xf>
    <xf numFmtId="0" fontId="3" fillId="2" borderId="23" xfId="0" applyFont="1" applyFill="1" applyBorder="1" applyAlignment="1" applyProtection="1">
      <alignment horizontal="center" vertical="center"/>
      <protection/>
    </xf>
    <xf numFmtId="0" fontId="4" fillId="2" borderId="23" xfId="0" applyFont="1" applyFill="1" applyBorder="1" applyAlignment="1" applyProtection="1">
      <alignment horizontal="center" vertical="center"/>
      <protection/>
    </xf>
    <xf numFmtId="1" fontId="4" fillId="2" borderId="37" xfId="0" applyNumberFormat="1" applyFont="1" applyFill="1" applyBorder="1" applyAlignment="1" applyProtection="1">
      <alignment horizontal="center" vertical="center"/>
      <protection/>
    </xf>
    <xf numFmtId="43" fontId="4" fillId="2" borderId="1" xfId="15" applyFont="1" applyFill="1" applyBorder="1" applyAlignment="1" applyProtection="1">
      <alignment horizontal="center" vertical="center"/>
      <protection/>
    </xf>
    <xf numFmtId="164" fontId="4" fillId="2" borderId="1" xfId="15" applyNumberFormat="1" applyFont="1" applyFill="1" applyBorder="1" applyAlignment="1" applyProtection="1">
      <alignment horizontal="center" vertical="center"/>
      <protection/>
    </xf>
    <xf numFmtId="1" fontId="4" fillId="2" borderId="1" xfId="0" applyNumberFormat="1" applyFont="1" applyFill="1" applyBorder="1" applyAlignment="1" applyProtection="1">
      <alignment horizontal="center" vertical="center"/>
      <protection/>
    </xf>
    <xf numFmtId="2" fontId="4" fillId="2" borderId="1" xfId="15" applyNumberFormat="1" applyFont="1" applyFill="1" applyBorder="1" applyAlignment="1" applyProtection="1">
      <alignment horizontal="center" vertical="center" readingOrder="1"/>
      <protection/>
    </xf>
    <xf numFmtId="173" fontId="4" fillId="2" borderId="51" xfId="15" applyNumberFormat="1" applyFont="1" applyFill="1" applyBorder="1" applyAlignment="1" applyProtection="1">
      <alignment horizontal="center" vertical="center" readingOrder="1"/>
      <protection/>
    </xf>
    <xf numFmtId="0" fontId="5" fillId="2" borderId="0" xfId="0" applyFont="1" applyFill="1" applyBorder="1" applyAlignment="1">
      <alignment vertical="center" wrapText="1"/>
    </xf>
    <xf numFmtId="0" fontId="9" fillId="3" borderId="18" xfId="0" applyFont="1" applyFill="1" applyBorder="1" applyAlignment="1">
      <alignment horizontal="center" vertical="center"/>
    </xf>
    <xf numFmtId="172" fontId="15" fillId="3" borderId="52" xfId="0" applyNumberFormat="1" applyFont="1" applyFill="1" applyBorder="1" applyAlignment="1">
      <alignment horizontal="center" vertical="center"/>
    </xf>
    <xf numFmtId="172" fontId="15" fillId="3" borderId="12"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37" xfId="0" applyFont="1" applyFill="1" applyBorder="1" applyAlignment="1">
      <alignment horizontal="center" vertical="center" wrapText="1"/>
    </xf>
    <xf numFmtId="174" fontId="4" fillId="2" borderId="9" xfId="17" applyNumberFormat="1" applyFont="1" applyFill="1" applyBorder="1" applyAlignment="1" applyProtection="1">
      <alignment horizontal="center" vertical="center"/>
      <protection/>
    </xf>
    <xf numFmtId="174" fontId="4" fillId="2" borderId="26" xfId="17" applyNumberFormat="1" applyFont="1" applyFill="1" applyBorder="1" applyAlignment="1" applyProtection="1">
      <alignment horizontal="center" vertical="center"/>
      <protection/>
    </xf>
    <xf numFmtId="174" fontId="4" fillId="2" borderId="39" xfId="17" applyNumberFormat="1" applyFont="1" applyFill="1" applyBorder="1" applyAlignment="1" applyProtection="1">
      <alignment horizontal="center" vertical="center"/>
      <protection/>
    </xf>
    <xf numFmtId="174" fontId="4" fillId="2" borderId="40" xfId="17" applyNumberFormat="1" applyFont="1" applyFill="1" applyBorder="1" applyAlignment="1" applyProtection="1">
      <alignment horizontal="center" vertical="center"/>
      <protection/>
    </xf>
    <xf numFmtId="0" fontId="25" fillId="3" borderId="50" xfId="0" applyFont="1" applyFill="1" applyBorder="1" applyAlignment="1">
      <alignment horizontal="center" vertical="center"/>
    </xf>
    <xf numFmtId="0" fontId="25" fillId="3" borderId="53" xfId="0" applyFont="1" applyFill="1" applyBorder="1" applyAlignment="1">
      <alignment horizontal="center" vertical="center"/>
    </xf>
    <xf numFmtId="0" fontId="25" fillId="3" borderId="35" xfId="0" applyFont="1" applyFill="1" applyBorder="1" applyAlignment="1">
      <alignment horizontal="center" vertical="center"/>
    </xf>
    <xf numFmtId="0" fontId="25" fillId="3" borderId="50" xfId="0" applyFont="1" applyFill="1" applyBorder="1" applyAlignment="1">
      <alignment horizontal="right" vertical="center"/>
    </xf>
    <xf numFmtId="0" fontId="25" fillId="3" borderId="35" xfId="0" applyFont="1" applyFill="1" applyBorder="1" applyAlignment="1">
      <alignment horizontal="right" vertical="center"/>
    </xf>
    <xf numFmtId="0" fontId="9" fillId="3" borderId="3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4" xfId="0" applyFont="1" applyFill="1" applyBorder="1" applyAlignment="1">
      <alignment horizontal="center" vertical="center"/>
    </xf>
    <xf numFmtId="172" fontId="15" fillId="3" borderId="55" xfId="0" applyNumberFormat="1" applyFont="1" applyFill="1" applyBorder="1" applyAlignment="1">
      <alignment horizontal="center" vertical="center"/>
    </xf>
    <xf numFmtId="0" fontId="9" fillId="3" borderId="5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38" xfId="0" applyFont="1" applyBorder="1" applyAlignment="1">
      <alignment horizontal="center" vertical="center" wrapText="1"/>
    </xf>
    <xf numFmtId="0" fontId="10" fillId="3" borderId="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7" fillId="2" borderId="0" xfId="0" applyFont="1" applyFill="1" applyBorder="1" applyAlignment="1">
      <alignment vertical="center"/>
    </xf>
    <xf numFmtId="0" fontId="21" fillId="2" borderId="0" xfId="0" applyFont="1" applyFill="1" applyBorder="1" applyAlignment="1" applyProtection="1">
      <alignment horizontal="left" wrapText="1"/>
      <protection/>
    </xf>
  </cellXfs>
  <cellStyles count="7">
    <cellStyle name="Normal" xfId="0"/>
    <cellStyle name="Comma" xfId="15"/>
    <cellStyle name="Comma [0]" xfId="16"/>
    <cellStyle name="Currency" xfId="17"/>
    <cellStyle name="Currency [0]" xfId="18"/>
    <cellStyle name="Hyperlink" xfId="19"/>
    <cellStyle name="Percent" xfId="20"/>
  </cellStyles>
  <dxfs count="3">
    <dxf>
      <fill>
        <patternFill>
          <bgColor rgb="FFCCFFCC"/>
        </patternFill>
      </fill>
      <border/>
    </dxf>
    <dxf>
      <font>
        <b/>
        <i val="0"/>
        <color rgb="FFFFFFFF"/>
      </font>
      <fill>
        <patternFill>
          <bgColor rgb="FF00CCFF"/>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35</xdr:row>
      <xdr:rowOff>85725</xdr:rowOff>
    </xdr:from>
    <xdr:to>
      <xdr:col>2</xdr:col>
      <xdr:colOff>590550</xdr:colOff>
      <xdr:row>37</xdr:row>
      <xdr:rowOff>47625</xdr:rowOff>
    </xdr:to>
    <xdr:pic>
      <xdr:nvPicPr>
        <xdr:cNvPr id="1" name="Picture 1"/>
        <xdr:cNvPicPr preferRelativeResize="1">
          <a:picLocks noChangeAspect="1"/>
        </xdr:cNvPicPr>
      </xdr:nvPicPr>
      <xdr:blipFill>
        <a:blip r:embed="rId1"/>
        <a:srcRect l="37570" t="72784" r="49687" b="22966"/>
        <a:stretch>
          <a:fillRect/>
        </a:stretch>
      </xdr:blipFill>
      <xdr:spPr>
        <a:xfrm>
          <a:off x="2038350" y="7629525"/>
          <a:ext cx="1352550" cy="295275"/>
        </a:xfrm>
        <a:prstGeom prst="rect">
          <a:avLst/>
        </a:prstGeom>
        <a:noFill/>
        <a:ln w="9525" cmpd="sng">
          <a:noFill/>
        </a:ln>
      </xdr:spPr>
    </xdr:pic>
    <xdr:clientData/>
  </xdr:twoCellAnchor>
  <xdr:twoCellAnchor editAs="oneCell">
    <xdr:from>
      <xdr:col>0</xdr:col>
      <xdr:colOff>95250</xdr:colOff>
      <xdr:row>0</xdr:row>
      <xdr:rowOff>85725</xdr:rowOff>
    </xdr:from>
    <xdr:to>
      <xdr:col>1</xdr:col>
      <xdr:colOff>1485900</xdr:colOff>
      <xdr:row>1</xdr:row>
      <xdr:rowOff>561975</xdr:rowOff>
    </xdr:to>
    <xdr:pic>
      <xdr:nvPicPr>
        <xdr:cNvPr id="2" name="Picture 11"/>
        <xdr:cNvPicPr preferRelativeResize="1">
          <a:picLocks noChangeAspect="1"/>
        </xdr:cNvPicPr>
      </xdr:nvPicPr>
      <xdr:blipFill>
        <a:blip r:embed="rId2"/>
        <a:stretch>
          <a:fillRect/>
        </a:stretch>
      </xdr:blipFill>
      <xdr:spPr>
        <a:xfrm>
          <a:off x="95250" y="85725"/>
          <a:ext cx="2638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46"/>
  <sheetViews>
    <sheetView showZeros="0" tabSelected="1" workbookViewId="0" topLeftCell="A1">
      <selection activeCell="B18" sqref="B18"/>
    </sheetView>
  </sheetViews>
  <sheetFormatPr defaultColWidth="9.140625" defaultRowHeight="12.75"/>
  <cols>
    <col min="1" max="1" width="18.7109375" style="4" customWidth="1"/>
    <col min="2" max="2" width="23.28125" style="4" customWidth="1"/>
    <col min="3" max="3" width="23.140625" style="4" customWidth="1"/>
    <col min="4" max="4" width="14.7109375" style="4" customWidth="1"/>
    <col min="5" max="5" width="12.7109375" style="4" customWidth="1"/>
    <col min="6" max="6" width="7.7109375" style="4" bestFit="1" customWidth="1"/>
    <col min="7" max="7" width="12.00390625" style="4" bestFit="1" customWidth="1"/>
    <col min="8" max="8" width="8.7109375" style="4" bestFit="1" customWidth="1"/>
    <col min="9" max="9" width="10.28125" style="4" bestFit="1" customWidth="1"/>
    <col min="10" max="10" width="11.7109375" style="4" bestFit="1" customWidth="1"/>
    <col min="11" max="11" width="10.00390625" style="4" bestFit="1" customWidth="1"/>
    <col min="12" max="12" width="10.00390625" style="4" customWidth="1"/>
    <col min="13" max="13" width="10.57421875" style="4" customWidth="1"/>
    <col min="14" max="14" width="9.421875" style="4" bestFit="1" customWidth="1"/>
    <col min="15" max="15" width="7.8515625" style="4" customWidth="1"/>
    <col min="16" max="16" width="7.7109375" style="4" bestFit="1" customWidth="1"/>
    <col min="17" max="17" width="8.421875" style="4" bestFit="1" customWidth="1"/>
    <col min="18" max="20" width="10.7109375" style="29" customWidth="1"/>
    <col min="21" max="21" width="11.28125" style="4" customWidth="1"/>
    <col min="22" max="22" width="9.28125" style="18" customWidth="1"/>
    <col min="23" max="23" width="9.28125" style="4" customWidth="1"/>
    <col min="24" max="24" width="59.8515625" style="4" bestFit="1" customWidth="1"/>
    <col min="25" max="26" width="0" style="4" hidden="1" customWidth="1"/>
    <col min="27" max="27" width="2.140625" style="4" bestFit="1" customWidth="1"/>
    <col min="28" max="28" width="12.57421875" style="4" bestFit="1" customWidth="1"/>
    <col min="29" max="29" width="0" style="4" hidden="1" customWidth="1"/>
    <col min="30" max="16384" width="9.140625" style="4" customWidth="1"/>
  </cols>
  <sheetData>
    <row r="1" spans="1:22" ht="30" customHeight="1">
      <c r="A1" s="1"/>
      <c r="B1" s="2"/>
      <c r="C1" s="148" t="s">
        <v>57</v>
      </c>
      <c r="D1" s="108"/>
      <c r="E1" s="108"/>
      <c r="F1" s="108"/>
      <c r="G1" s="5"/>
      <c r="H1" s="2"/>
      <c r="I1" s="2"/>
      <c r="J1" s="2"/>
      <c r="K1" s="2"/>
      <c r="L1" s="2"/>
      <c r="M1" s="2"/>
      <c r="N1" s="2"/>
      <c r="O1" s="2"/>
      <c r="P1" s="2"/>
      <c r="Q1" s="2"/>
      <c r="R1" s="28"/>
      <c r="S1" s="28"/>
      <c r="V1" s="1"/>
    </row>
    <row r="2" spans="1:57" ht="54" customHeight="1">
      <c r="A2" s="6"/>
      <c r="B2" s="2"/>
      <c r="C2" s="149" t="s">
        <v>58</v>
      </c>
      <c r="D2" s="149"/>
      <c r="E2" s="149"/>
      <c r="F2" s="149"/>
      <c r="G2" s="149"/>
      <c r="H2" s="149"/>
      <c r="I2" s="149"/>
      <c r="J2" s="2"/>
      <c r="K2" s="2"/>
      <c r="L2" s="2"/>
      <c r="M2" s="2"/>
      <c r="N2" s="2"/>
      <c r="O2" s="2"/>
      <c r="P2" s="2"/>
      <c r="Q2" s="2"/>
      <c r="R2" s="28"/>
      <c r="S2" s="28"/>
      <c r="T2" s="28"/>
      <c r="U2" s="2"/>
      <c r="V2" s="1"/>
      <c r="BB2" s="3"/>
      <c r="BC2" s="3"/>
      <c r="BD2" s="3"/>
      <c r="BE2" s="3"/>
    </row>
    <row r="3" spans="1:57" ht="16.5" customHeight="1" thickBot="1">
      <c r="A3" s="6"/>
      <c r="B3" s="6"/>
      <c r="C3" s="7"/>
      <c r="D3" s="7"/>
      <c r="E3" s="7"/>
      <c r="F3" s="2"/>
      <c r="G3" s="2"/>
      <c r="H3" s="2"/>
      <c r="I3" s="2"/>
      <c r="J3" s="2"/>
      <c r="K3" s="2"/>
      <c r="L3" s="2"/>
      <c r="M3" s="2"/>
      <c r="N3" s="2"/>
      <c r="O3" s="2"/>
      <c r="P3" s="2"/>
      <c r="Q3" s="2"/>
      <c r="R3" s="28"/>
      <c r="S3" s="28"/>
      <c r="T3" s="28"/>
      <c r="U3" s="2"/>
      <c r="V3" s="1"/>
      <c r="BB3" s="8"/>
      <c r="BC3" s="8"/>
      <c r="BD3" s="8"/>
      <c r="BE3" s="8"/>
    </row>
    <row r="4" spans="1:57" ht="21" customHeight="1">
      <c r="A4" s="143" t="s">
        <v>56</v>
      </c>
      <c r="B4" s="145" t="s">
        <v>30</v>
      </c>
      <c r="C4" s="146" t="s">
        <v>23</v>
      </c>
      <c r="D4" s="146" t="s">
        <v>24</v>
      </c>
      <c r="E4" s="127" t="s">
        <v>53</v>
      </c>
      <c r="F4" s="129" t="s">
        <v>25</v>
      </c>
      <c r="G4" s="129"/>
      <c r="H4" s="129"/>
      <c r="I4" s="129"/>
      <c r="J4" s="129"/>
      <c r="K4" s="109"/>
      <c r="L4" s="127" t="s">
        <v>48</v>
      </c>
      <c r="M4" s="59"/>
      <c r="N4" s="129" t="s">
        <v>49</v>
      </c>
      <c r="O4" s="129"/>
      <c r="P4" s="129"/>
      <c r="Q4" s="129"/>
      <c r="R4" s="129"/>
      <c r="S4" s="129"/>
      <c r="T4" s="129"/>
      <c r="U4" s="129"/>
      <c r="V4" s="131" t="s">
        <v>51</v>
      </c>
      <c r="W4" s="132"/>
      <c r="BB4" s="8"/>
      <c r="BC4" s="8"/>
      <c r="BD4" s="8"/>
      <c r="BE4" s="8"/>
    </row>
    <row r="5" spans="1:23" ht="53.25" thickBot="1">
      <c r="A5" s="144"/>
      <c r="B5" s="117"/>
      <c r="C5" s="147"/>
      <c r="D5" s="147"/>
      <c r="E5" s="128"/>
      <c r="F5" s="12" t="s">
        <v>1</v>
      </c>
      <c r="G5" s="10" t="s">
        <v>2</v>
      </c>
      <c r="H5" s="10" t="s">
        <v>3</v>
      </c>
      <c r="I5" s="10" t="s">
        <v>4</v>
      </c>
      <c r="J5" s="10" t="s">
        <v>5</v>
      </c>
      <c r="K5" s="11" t="s">
        <v>6</v>
      </c>
      <c r="L5" s="128"/>
      <c r="M5" s="60" t="s">
        <v>9</v>
      </c>
      <c r="N5" s="46" t="s">
        <v>26</v>
      </c>
      <c r="O5" s="9" t="s">
        <v>55</v>
      </c>
      <c r="P5" s="10" t="s">
        <v>27</v>
      </c>
      <c r="Q5" s="10" t="s">
        <v>28</v>
      </c>
      <c r="R5" s="10" t="s">
        <v>7</v>
      </c>
      <c r="S5" s="30" t="s">
        <v>50</v>
      </c>
      <c r="T5" s="30" t="s">
        <v>54</v>
      </c>
      <c r="U5" s="73" t="s">
        <v>8</v>
      </c>
      <c r="V5" s="62">
        <v>0.24</v>
      </c>
      <c r="W5" s="63" t="s">
        <v>22</v>
      </c>
    </row>
    <row r="6" spans="1:23" ht="13.5" hidden="1" thickBot="1">
      <c r="A6" s="20"/>
      <c r="B6" s="25"/>
      <c r="C6" s="21"/>
      <c r="D6" s="19"/>
      <c r="E6" s="23"/>
      <c r="F6" s="25">
        <v>0.7</v>
      </c>
      <c r="G6" s="22">
        <v>1</v>
      </c>
      <c r="H6" s="22">
        <v>1.1</v>
      </c>
      <c r="I6" s="22">
        <v>1.2</v>
      </c>
      <c r="J6" s="22">
        <v>1.4</v>
      </c>
      <c r="K6" s="23">
        <v>1.6</v>
      </c>
      <c r="L6" s="71"/>
      <c r="M6" s="61"/>
      <c r="N6" s="19"/>
      <c r="O6" s="22"/>
      <c r="P6" s="22"/>
      <c r="Q6" s="22"/>
      <c r="R6" s="22"/>
      <c r="S6" s="31"/>
      <c r="T6" s="31"/>
      <c r="U6" s="74"/>
      <c r="V6" s="75"/>
      <c r="W6" s="76"/>
    </row>
    <row r="7" spans="1:23" ht="12.75">
      <c r="A7" s="47"/>
      <c r="B7" s="50" t="s">
        <v>43</v>
      </c>
      <c r="C7" s="48" t="s">
        <v>44</v>
      </c>
      <c r="D7" s="52" t="s">
        <v>10</v>
      </c>
      <c r="E7" s="49">
        <v>420</v>
      </c>
      <c r="F7" s="50"/>
      <c r="G7" s="48">
        <v>220</v>
      </c>
      <c r="H7" s="48"/>
      <c r="I7" s="48"/>
      <c r="J7" s="48"/>
      <c r="K7" s="49">
        <v>75</v>
      </c>
      <c r="L7" s="84">
        <f>SUM(F7:K7)</f>
        <v>295</v>
      </c>
      <c r="M7" s="85" t="str">
        <f aca="true" t="shared" si="0" ref="M7:M29">IF(T7&gt;=S7,"Yes","No")</f>
        <v>Yes</v>
      </c>
      <c r="N7" s="86">
        <f>F7*F$6+G7*G$6+H7*H$6+I7*I$6+J7*J$6+K7*K$6</f>
        <v>340</v>
      </c>
      <c r="O7" s="95">
        <f>POWER(N7,0.67)</f>
        <v>49.66962423195615</v>
      </c>
      <c r="P7" s="88">
        <f>VLOOKUP(D7,P$35:R$44,2,FALSE)</f>
        <v>150</v>
      </c>
      <c r="Q7" s="87">
        <f aca="true" t="shared" si="1" ref="Q7:Q29">VLOOKUP(D7,P$35:R$44,3,FALSE)</f>
        <v>8.8</v>
      </c>
      <c r="R7" s="89">
        <f>P7+O7*Q7</f>
        <v>587.0926932412142</v>
      </c>
      <c r="S7" s="90">
        <f>VLOOKUP(D7,M$34:N$43,2,FALSE)</f>
        <v>2.15</v>
      </c>
      <c r="T7" s="90">
        <f aca="true" t="shared" si="2" ref="T7:T29">1+((LN(E7/R7)/$D$36))</f>
        <v>2.28145814649014</v>
      </c>
      <c r="U7" s="91">
        <f>FLOOR(T7,0.5)</f>
        <v>2</v>
      </c>
      <c r="V7" s="118">
        <f>10*V$5*E7</f>
        <v>1008</v>
      </c>
      <c r="W7" s="119"/>
    </row>
    <row r="8" spans="1:24" ht="12.75">
      <c r="A8" s="51"/>
      <c r="B8" s="54"/>
      <c r="C8" s="52"/>
      <c r="D8" s="52"/>
      <c r="E8" s="53"/>
      <c r="F8" s="54"/>
      <c r="G8" s="52"/>
      <c r="H8" s="52"/>
      <c r="I8" s="52"/>
      <c r="J8" s="52"/>
      <c r="K8" s="53"/>
      <c r="L8" s="92">
        <f aca="true" t="shared" si="3" ref="L8:L29">SUM(F8:K8)</f>
        <v>0</v>
      </c>
      <c r="M8" s="93" t="e">
        <f t="shared" si="0"/>
        <v>#N/A</v>
      </c>
      <c r="N8" s="94">
        <f aca="true" t="shared" si="4" ref="N8:N29">F8*F$6+G8*G$6+H8*H$6+I8*I$6+J8*J$6+K8*K$6</f>
        <v>0</v>
      </c>
      <c r="O8" s="95">
        <f aca="true" t="shared" si="5" ref="O8:O29">POWER(N8,0.67)</f>
        <v>0</v>
      </c>
      <c r="P8" s="96" t="e">
        <f aca="true" t="shared" si="6" ref="P8:P29">VLOOKUP(D8,P$35:R$44,2,FALSE)</f>
        <v>#N/A</v>
      </c>
      <c r="Q8" s="95" t="e">
        <f t="shared" si="1"/>
        <v>#N/A</v>
      </c>
      <c r="R8" s="97" t="e">
        <f aca="true" t="shared" si="7" ref="R8:R29">P8+O8*Q8</f>
        <v>#N/A</v>
      </c>
      <c r="S8" s="98" t="e">
        <f aca="true" t="shared" si="8" ref="S8:S29">VLOOKUP(D8,M$34:N$43,2,FALSE)</f>
        <v>#N/A</v>
      </c>
      <c r="T8" s="98" t="e">
        <f t="shared" si="2"/>
        <v>#N/A</v>
      </c>
      <c r="U8" s="99" t="e">
        <f aca="true" t="shared" si="9" ref="U8:U29">FLOOR(T8,0.5)</f>
        <v>#N/A</v>
      </c>
      <c r="V8" s="118">
        <f aca="true" t="shared" si="10" ref="V8:V29">10*V$5*E8</f>
        <v>0</v>
      </c>
      <c r="W8" s="119"/>
      <c r="X8" s="24"/>
    </row>
    <row r="9" spans="1:24" ht="12.75">
      <c r="A9" s="51"/>
      <c r="B9" s="54"/>
      <c r="C9" s="52"/>
      <c r="D9" s="52"/>
      <c r="E9" s="53"/>
      <c r="F9" s="54"/>
      <c r="G9" s="52"/>
      <c r="H9" s="52"/>
      <c r="I9" s="52"/>
      <c r="J9" s="52"/>
      <c r="K9" s="53"/>
      <c r="L9" s="92">
        <f t="shared" si="3"/>
        <v>0</v>
      </c>
      <c r="M9" s="93" t="e">
        <f t="shared" si="0"/>
        <v>#N/A</v>
      </c>
      <c r="N9" s="94">
        <f t="shared" si="4"/>
        <v>0</v>
      </c>
      <c r="O9" s="95">
        <f t="shared" si="5"/>
        <v>0</v>
      </c>
      <c r="P9" s="96" t="e">
        <f t="shared" si="6"/>
        <v>#N/A</v>
      </c>
      <c r="Q9" s="95" t="e">
        <f t="shared" si="1"/>
        <v>#N/A</v>
      </c>
      <c r="R9" s="97" t="e">
        <f t="shared" si="7"/>
        <v>#N/A</v>
      </c>
      <c r="S9" s="98" t="e">
        <f t="shared" si="8"/>
        <v>#N/A</v>
      </c>
      <c r="T9" s="98" t="e">
        <f t="shared" si="2"/>
        <v>#N/A</v>
      </c>
      <c r="U9" s="99" t="e">
        <f t="shared" si="9"/>
        <v>#N/A</v>
      </c>
      <c r="V9" s="118">
        <f t="shared" si="10"/>
        <v>0</v>
      </c>
      <c r="W9" s="119"/>
      <c r="X9" s="72"/>
    </row>
    <row r="10" spans="1:24" ht="12.75">
      <c r="A10" s="51"/>
      <c r="B10" s="54"/>
      <c r="C10" s="52"/>
      <c r="D10" s="52"/>
      <c r="E10" s="53"/>
      <c r="F10" s="54"/>
      <c r="G10" s="52"/>
      <c r="H10" s="52"/>
      <c r="I10" s="52"/>
      <c r="J10" s="52"/>
      <c r="K10" s="53"/>
      <c r="L10" s="92">
        <f t="shared" si="3"/>
        <v>0</v>
      </c>
      <c r="M10" s="93" t="e">
        <f t="shared" si="0"/>
        <v>#N/A</v>
      </c>
      <c r="N10" s="94">
        <f t="shared" si="4"/>
        <v>0</v>
      </c>
      <c r="O10" s="95">
        <f t="shared" si="5"/>
        <v>0</v>
      </c>
      <c r="P10" s="96" t="e">
        <f t="shared" si="6"/>
        <v>#N/A</v>
      </c>
      <c r="Q10" s="95" t="e">
        <f t="shared" si="1"/>
        <v>#N/A</v>
      </c>
      <c r="R10" s="97" t="e">
        <f t="shared" si="7"/>
        <v>#N/A</v>
      </c>
      <c r="S10" s="98" t="e">
        <f t="shared" si="8"/>
        <v>#N/A</v>
      </c>
      <c r="T10" s="98" t="e">
        <f t="shared" si="2"/>
        <v>#N/A</v>
      </c>
      <c r="U10" s="99" t="e">
        <f t="shared" si="9"/>
        <v>#N/A</v>
      </c>
      <c r="V10" s="118">
        <f t="shared" si="10"/>
        <v>0</v>
      </c>
      <c r="W10" s="119"/>
      <c r="X10" s="24"/>
    </row>
    <row r="11" spans="1:24" ht="12.75">
      <c r="A11" s="51"/>
      <c r="B11" s="54"/>
      <c r="C11" s="52"/>
      <c r="D11" s="52"/>
      <c r="E11" s="53"/>
      <c r="F11" s="54"/>
      <c r="G11" s="52"/>
      <c r="H11" s="52"/>
      <c r="I11" s="52"/>
      <c r="J11" s="52"/>
      <c r="K11" s="53"/>
      <c r="L11" s="92">
        <f t="shared" si="3"/>
        <v>0</v>
      </c>
      <c r="M11" s="93" t="e">
        <f t="shared" si="0"/>
        <v>#N/A</v>
      </c>
      <c r="N11" s="94">
        <f t="shared" si="4"/>
        <v>0</v>
      </c>
      <c r="O11" s="95">
        <f t="shared" si="5"/>
        <v>0</v>
      </c>
      <c r="P11" s="96" t="e">
        <f t="shared" si="6"/>
        <v>#N/A</v>
      </c>
      <c r="Q11" s="95" t="e">
        <f t="shared" si="1"/>
        <v>#N/A</v>
      </c>
      <c r="R11" s="97" t="e">
        <f t="shared" si="7"/>
        <v>#N/A</v>
      </c>
      <c r="S11" s="98" t="e">
        <f t="shared" si="8"/>
        <v>#N/A</v>
      </c>
      <c r="T11" s="98" t="e">
        <f t="shared" si="2"/>
        <v>#N/A</v>
      </c>
      <c r="U11" s="99" t="e">
        <f t="shared" si="9"/>
        <v>#N/A</v>
      </c>
      <c r="V11" s="118">
        <f t="shared" si="10"/>
        <v>0</v>
      </c>
      <c r="W11" s="119"/>
      <c r="X11" s="24"/>
    </row>
    <row r="12" spans="1:24" ht="12.75">
      <c r="A12" s="51"/>
      <c r="B12" s="54"/>
      <c r="C12" s="52"/>
      <c r="D12" s="52"/>
      <c r="E12" s="53"/>
      <c r="F12" s="54"/>
      <c r="G12" s="52"/>
      <c r="H12" s="52"/>
      <c r="I12" s="52"/>
      <c r="J12" s="52"/>
      <c r="K12" s="53"/>
      <c r="L12" s="92">
        <f t="shared" si="3"/>
        <v>0</v>
      </c>
      <c r="M12" s="93" t="e">
        <f t="shared" si="0"/>
        <v>#N/A</v>
      </c>
      <c r="N12" s="94">
        <f>F12*F$6+G12*G$6+H12*H$6+I12*I$6+J12*J$6+K12*K$6</f>
        <v>0</v>
      </c>
      <c r="O12" s="95">
        <f t="shared" si="5"/>
        <v>0</v>
      </c>
      <c r="P12" s="96" t="e">
        <f t="shared" si="6"/>
        <v>#N/A</v>
      </c>
      <c r="Q12" s="95" t="e">
        <f t="shared" si="1"/>
        <v>#N/A</v>
      </c>
      <c r="R12" s="97" t="e">
        <f>P12+O12*Q12</f>
        <v>#N/A</v>
      </c>
      <c r="S12" s="98" t="e">
        <f t="shared" si="8"/>
        <v>#N/A</v>
      </c>
      <c r="T12" s="98" t="e">
        <f t="shared" si="2"/>
        <v>#N/A</v>
      </c>
      <c r="U12" s="99" t="e">
        <f t="shared" si="9"/>
        <v>#N/A</v>
      </c>
      <c r="V12" s="118">
        <f t="shared" si="10"/>
        <v>0</v>
      </c>
      <c r="W12" s="119"/>
      <c r="X12" s="24"/>
    </row>
    <row r="13" spans="1:24" ht="12.75">
      <c r="A13" s="51"/>
      <c r="B13" s="54"/>
      <c r="C13" s="52"/>
      <c r="D13" s="52"/>
      <c r="E13" s="53"/>
      <c r="F13" s="54"/>
      <c r="G13" s="52"/>
      <c r="H13" s="52"/>
      <c r="I13" s="52"/>
      <c r="J13" s="52"/>
      <c r="K13" s="53"/>
      <c r="L13" s="92">
        <f t="shared" si="3"/>
        <v>0</v>
      </c>
      <c r="M13" s="93" t="e">
        <f t="shared" si="0"/>
        <v>#N/A</v>
      </c>
      <c r="N13" s="94">
        <f t="shared" si="4"/>
        <v>0</v>
      </c>
      <c r="O13" s="95">
        <f t="shared" si="5"/>
        <v>0</v>
      </c>
      <c r="P13" s="96" t="e">
        <f t="shared" si="6"/>
        <v>#N/A</v>
      </c>
      <c r="Q13" s="95" t="e">
        <f t="shared" si="1"/>
        <v>#N/A</v>
      </c>
      <c r="R13" s="97" t="e">
        <f t="shared" si="7"/>
        <v>#N/A</v>
      </c>
      <c r="S13" s="98" t="e">
        <f t="shared" si="8"/>
        <v>#N/A</v>
      </c>
      <c r="T13" s="98" t="e">
        <f t="shared" si="2"/>
        <v>#N/A</v>
      </c>
      <c r="U13" s="99" t="e">
        <f t="shared" si="9"/>
        <v>#N/A</v>
      </c>
      <c r="V13" s="118">
        <f t="shared" si="10"/>
        <v>0</v>
      </c>
      <c r="W13" s="119"/>
      <c r="X13" s="24"/>
    </row>
    <row r="14" spans="1:24" ht="12.75">
      <c r="A14" s="51"/>
      <c r="B14" s="54"/>
      <c r="C14" s="52"/>
      <c r="D14" s="52"/>
      <c r="E14" s="53"/>
      <c r="F14" s="54"/>
      <c r="G14" s="52"/>
      <c r="H14" s="52"/>
      <c r="I14" s="52"/>
      <c r="J14" s="52"/>
      <c r="K14" s="53"/>
      <c r="L14" s="92">
        <f t="shared" si="3"/>
        <v>0</v>
      </c>
      <c r="M14" s="93" t="e">
        <f t="shared" si="0"/>
        <v>#N/A</v>
      </c>
      <c r="N14" s="94">
        <f>F14*F$6+G14*G$6+H14*H$6+I14*I$6+J14*J$6+K14*K$6</f>
        <v>0</v>
      </c>
      <c r="O14" s="95">
        <f t="shared" si="5"/>
        <v>0</v>
      </c>
      <c r="P14" s="96" t="e">
        <f t="shared" si="6"/>
        <v>#N/A</v>
      </c>
      <c r="Q14" s="95" t="e">
        <f t="shared" si="1"/>
        <v>#N/A</v>
      </c>
      <c r="R14" s="97" t="e">
        <f>P14+O14*Q14</f>
        <v>#N/A</v>
      </c>
      <c r="S14" s="98" t="e">
        <f t="shared" si="8"/>
        <v>#N/A</v>
      </c>
      <c r="T14" s="98" t="e">
        <f t="shared" si="2"/>
        <v>#N/A</v>
      </c>
      <c r="U14" s="99" t="e">
        <f t="shared" si="9"/>
        <v>#N/A</v>
      </c>
      <c r="V14" s="118">
        <f t="shared" si="10"/>
        <v>0</v>
      </c>
      <c r="W14" s="119"/>
      <c r="X14" s="24"/>
    </row>
    <row r="15" spans="1:24" ht="12.75">
      <c r="A15" s="51"/>
      <c r="B15" s="54"/>
      <c r="C15" s="52"/>
      <c r="D15" s="52"/>
      <c r="E15" s="53"/>
      <c r="F15" s="54"/>
      <c r="G15" s="52"/>
      <c r="H15" s="52"/>
      <c r="I15" s="52"/>
      <c r="J15" s="52"/>
      <c r="K15" s="53"/>
      <c r="L15" s="92">
        <f t="shared" si="3"/>
        <v>0</v>
      </c>
      <c r="M15" s="93" t="e">
        <f t="shared" si="0"/>
        <v>#N/A</v>
      </c>
      <c r="N15" s="94">
        <f t="shared" si="4"/>
        <v>0</v>
      </c>
      <c r="O15" s="95">
        <f t="shared" si="5"/>
        <v>0</v>
      </c>
      <c r="P15" s="96" t="e">
        <f t="shared" si="6"/>
        <v>#N/A</v>
      </c>
      <c r="Q15" s="95" t="e">
        <f t="shared" si="1"/>
        <v>#N/A</v>
      </c>
      <c r="R15" s="97" t="e">
        <f t="shared" si="7"/>
        <v>#N/A</v>
      </c>
      <c r="S15" s="98" t="e">
        <f t="shared" si="8"/>
        <v>#N/A</v>
      </c>
      <c r="T15" s="98" t="e">
        <f t="shared" si="2"/>
        <v>#N/A</v>
      </c>
      <c r="U15" s="99" t="e">
        <f t="shared" si="9"/>
        <v>#N/A</v>
      </c>
      <c r="V15" s="118">
        <f t="shared" si="10"/>
        <v>0</v>
      </c>
      <c r="W15" s="119"/>
      <c r="X15" s="24"/>
    </row>
    <row r="16" spans="1:24" ht="12.75">
      <c r="A16" s="51"/>
      <c r="B16" s="54"/>
      <c r="C16" s="52"/>
      <c r="D16" s="52"/>
      <c r="E16" s="53"/>
      <c r="F16" s="54"/>
      <c r="G16" s="52"/>
      <c r="H16" s="52"/>
      <c r="I16" s="52"/>
      <c r="J16" s="52"/>
      <c r="K16" s="53"/>
      <c r="L16" s="92">
        <f t="shared" si="3"/>
        <v>0</v>
      </c>
      <c r="M16" s="93" t="e">
        <f t="shared" si="0"/>
        <v>#N/A</v>
      </c>
      <c r="N16" s="94">
        <f>F16*F$6+G16*G$6+H16*H$6+I16*I$6+J16*J$6+K16*K$6</f>
        <v>0</v>
      </c>
      <c r="O16" s="95">
        <f t="shared" si="5"/>
        <v>0</v>
      </c>
      <c r="P16" s="96" t="e">
        <f t="shared" si="6"/>
        <v>#N/A</v>
      </c>
      <c r="Q16" s="95" t="e">
        <f t="shared" si="1"/>
        <v>#N/A</v>
      </c>
      <c r="R16" s="97" t="e">
        <f>P16+O16*Q16</f>
        <v>#N/A</v>
      </c>
      <c r="S16" s="98" t="e">
        <f t="shared" si="8"/>
        <v>#N/A</v>
      </c>
      <c r="T16" s="98" t="e">
        <f t="shared" si="2"/>
        <v>#N/A</v>
      </c>
      <c r="U16" s="99" t="e">
        <f t="shared" si="9"/>
        <v>#N/A</v>
      </c>
      <c r="V16" s="118">
        <f t="shared" si="10"/>
        <v>0</v>
      </c>
      <c r="W16" s="119"/>
      <c r="X16" s="24"/>
    </row>
    <row r="17" spans="1:24" ht="12.75">
      <c r="A17" s="51"/>
      <c r="B17" s="54"/>
      <c r="C17" s="52"/>
      <c r="D17" s="52"/>
      <c r="E17" s="53"/>
      <c r="F17" s="54"/>
      <c r="G17" s="52"/>
      <c r="H17" s="52"/>
      <c r="I17" s="52"/>
      <c r="J17" s="52"/>
      <c r="K17" s="53"/>
      <c r="L17" s="92">
        <f t="shared" si="3"/>
        <v>0</v>
      </c>
      <c r="M17" s="93" t="e">
        <f t="shared" si="0"/>
        <v>#N/A</v>
      </c>
      <c r="N17" s="94">
        <f t="shared" si="4"/>
        <v>0</v>
      </c>
      <c r="O17" s="95">
        <f t="shared" si="5"/>
        <v>0</v>
      </c>
      <c r="P17" s="96" t="e">
        <f t="shared" si="6"/>
        <v>#N/A</v>
      </c>
      <c r="Q17" s="95" t="e">
        <f t="shared" si="1"/>
        <v>#N/A</v>
      </c>
      <c r="R17" s="97" t="e">
        <f t="shared" si="7"/>
        <v>#N/A</v>
      </c>
      <c r="S17" s="98" t="e">
        <f t="shared" si="8"/>
        <v>#N/A</v>
      </c>
      <c r="T17" s="98" t="e">
        <f t="shared" si="2"/>
        <v>#N/A</v>
      </c>
      <c r="U17" s="99" t="e">
        <f t="shared" si="9"/>
        <v>#N/A</v>
      </c>
      <c r="V17" s="118">
        <f t="shared" si="10"/>
        <v>0</v>
      </c>
      <c r="W17" s="119"/>
      <c r="X17" s="24"/>
    </row>
    <row r="18" spans="1:24" ht="12.75">
      <c r="A18" s="51"/>
      <c r="B18" s="54"/>
      <c r="C18" s="52"/>
      <c r="D18" s="52"/>
      <c r="E18" s="53"/>
      <c r="F18" s="54"/>
      <c r="G18" s="52"/>
      <c r="H18" s="52"/>
      <c r="I18" s="52"/>
      <c r="J18" s="52"/>
      <c r="K18" s="53"/>
      <c r="L18" s="92">
        <f t="shared" si="3"/>
        <v>0</v>
      </c>
      <c r="M18" s="93" t="e">
        <f t="shared" si="0"/>
        <v>#N/A</v>
      </c>
      <c r="N18" s="94">
        <f t="shared" si="4"/>
        <v>0</v>
      </c>
      <c r="O18" s="95">
        <f t="shared" si="5"/>
        <v>0</v>
      </c>
      <c r="P18" s="96" t="e">
        <f t="shared" si="6"/>
        <v>#N/A</v>
      </c>
      <c r="Q18" s="95" t="e">
        <f t="shared" si="1"/>
        <v>#N/A</v>
      </c>
      <c r="R18" s="97" t="e">
        <f t="shared" si="7"/>
        <v>#N/A</v>
      </c>
      <c r="S18" s="98" t="e">
        <f t="shared" si="8"/>
        <v>#N/A</v>
      </c>
      <c r="T18" s="98" t="e">
        <f t="shared" si="2"/>
        <v>#N/A</v>
      </c>
      <c r="U18" s="99" t="e">
        <f t="shared" si="9"/>
        <v>#N/A</v>
      </c>
      <c r="V18" s="118">
        <f t="shared" si="10"/>
        <v>0</v>
      </c>
      <c r="W18" s="119"/>
      <c r="X18" s="24"/>
    </row>
    <row r="19" spans="1:24" ht="12.75">
      <c r="A19" s="51"/>
      <c r="B19" s="54"/>
      <c r="C19" s="52"/>
      <c r="D19" s="52"/>
      <c r="E19" s="53"/>
      <c r="F19" s="54"/>
      <c r="G19" s="52"/>
      <c r="H19" s="52"/>
      <c r="I19" s="52"/>
      <c r="J19" s="52"/>
      <c r="K19" s="53"/>
      <c r="L19" s="92">
        <f t="shared" si="3"/>
        <v>0</v>
      </c>
      <c r="M19" s="93" t="e">
        <f t="shared" si="0"/>
        <v>#N/A</v>
      </c>
      <c r="N19" s="94">
        <f t="shared" si="4"/>
        <v>0</v>
      </c>
      <c r="O19" s="95">
        <f t="shared" si="5"/>
        <v>0</v>
      </c>
      <c r="P19" s="96" t="e">
        <f t="shared" si="6"/>
        <v>#N/A</v>
      </c>
      <c r="Q19" s="95" t="e">
        <f t="shared" si="1"/>
        <v>#N/A</v>
      </c>
      <c r="R19" s="97" t="e">
        <f t="shared" si="7"/>
        <v>#N/A</v>
      </c>
      <c r="S19" s="98" t="e">
        <f t="shared" si="8"/>
        <v>#N/A</v>
      </c>
      <c r="T19" s="98" t="e">
        <f t="shared" si="2"/>
        <v>#N/A</v>
      </c>
      <c r="U19" s="99" t="e">
        <f t="shared" si="9"/>
        <v>#N/A</v>
      </c>
      <c r="V19" s="118">
        <f t="shared" si="10"/>
        <v>0</v>
      </c>
      <c r="W19" s="119"/>
      <c r="X19" s="24"/>
    </row>
    <row r="20" spans="1:24" ht="12.75">
      <c r="A20" s="51"/>
      <c r="B20" s="54"/>
      <c r="C20" s="52"/>
      <c r="D20" s="52"/>
      <c r="E20" s="53"/>
      <c r="F20" s="54"/>
      <c r="G20" s="52"/>
      <c r="H20" s="52"/>
      <c r="I20" s="52"/>
      <c r="J20" s="52"/>
      <c r="K20" s="53"/>
      <c r="L20" s="92">
        <f t="shared" si="3"/>
        <v>0</v>
      </c>
      <c r="M20" s="93" t="e">
        <f t="shared" si="0"/>
        <v>#N/A</v>
      </c>
      <c r="N20" s="94">
        <f t="shared" si="4"/>
        <v>0</v>
      </c>
      <c r="O20" s="95">
        <f t="shared" si="5"/>
        <v>0</v>
      </c>
      <c r="P20" s="96" t="e">
        <f t="shared" si="6"/>
        <v>#N/A</v>
      </c>
      <c r="Q20" s="95" t="e">
        <f t="shared" si="1"/>
        <v>#N/A</v>
      </c>
      <c r="R20" s="97" t="e">
        <f t="shared" si="7"/>
        <v>#N/A</v>
      </c>
      <c r="S20" s="98" t="e">
        <f t="shared" si="8"/>
        <v>#N/A</v>
      </c>
      <c r="T20" s="98" t="e">
        <f t="shared" si="2"/>
        <v>#N/A</v>
      </c>
      <c r="U20" s="99" t="e">
        <f t="shared" si="9"/>
        <v>#N/A</v>
      </c>
      <c r="V20" s="118">
        <f t="shared" si="10"/>
        <v>0</v>
      </c>
      <c r="W20" s="119"/>
      <c r="X20" s="24"/>
    </row>
    <row r="21" spans="1:24" ht="12.75">
      <c r="A21" s="51"/>
      <c r="B21" s="54"/>
      <c r="C21" s="52"/>
      <c r="D21" s="52"/>
      <c r="E21" s="53"/>
      <c r="F21" s="54"/>
      <c r="G21" s="52"/>
      <c r="H21" s="52"/>
      <c r="I21" s="52"/>
      <c r="J21" s="52"/>
      <c r="K21" s="53"/>
      <c r="L21" s="92">
        <f t="shared" si="3"/>
        <v>0</v>
      </c>
      <c r="M21" s="93" t="e">
        <f t="shared" si="0"/>
        <v>#N/A</v>
      </c>
      <c r="N21" s="94">
        <f t="shared" si="4"/>
        <v>0</v>
      </c>
      <c r="O21" s="95">
        <f t="shared" si="5"/>
        <v>0</v>
      </c>
      <c r="P21" s="96" t="e">
        <f t="shared" si="6"/>
        <v>#N/A</v>
      </c>
      <c r="Q21" s="95" t="e">
        <f t="shared" si="1"/>
        <v>#N/A</v>
      </c>
      <c r="R21" s="97" t="e">
        <f t="shared" si="7"/>
        <v>#N/A</v>
      </c>
      <c r="S21" s="98" t="e">
        <f t="shared" si="8"/>
        <v>#N/A</v>
      </c>
      <c r="T21" s="98" t="e">
        <f t="shared" si="2"/>
        <v>#N/A</v>
      </c>
      <c r="U21" s="99" t="e">
        <f t="shared" si="9"/>
        <v>#N/A</v>
      </c>
      <c r="V21" s="118">
        <f t="shared" si="10"/>
        <v>0</v>
      </c>
      <c r="W21" s="119"/>
      <c r="X21" s="24"/>
    </row>
    <row r="22" spans="1:24" ht="12.75">
      <c r="A22" s="51"/>
      <c r="B22" s="54"/>
      <c r="C22" s="52"/>
      <c r="D22" s="52"/>
      <c r="E22" s="53"/>
      <c r="F22" s="54"/>
      <c r="G22" s="52"/>
      <c r="H22" s="52"/>
      <c r="I22" s="52"/>
      <c r="J22" s="52"/>
      <c r="K22" s="53"/>
      <c r="L22" s="92">
        <f t="shared" si="3"/>
        <v>0</v>
      </c>
      <c r="M22" s="93" t="e">
        <f t="shared" si="0"/>
        <v>#N/A</v>
      </c>
      <c r="N22" s="94">
        <f t="shared" si="4"/>
        <v>0</v>
      </c>
      <c r="O22" s="95">
        <f t="shared" si="5"/>
        <v>0</v>
      </c>
      <c r="P22" s="96" t="e">
        <f t="shared" si="6"/>
        <v>#N/A</v>
      </c>
      <c r="Q22" s="95" t="e">
        <f t="shared" si="1"/>
        <v>#N/A</v>
      </c>
      <c r="R22" s="97" t="e">
        <f t="shared" si="7"/>
        <v>#N/A</v>
      </c>
      <c r="S22" s="98" t="e">
        <f t="shared" si="8"/>
        <v>#N/A</v>
      </c>
      <c r="T22" s="98" t="e">
        <f t="shared" si="2"/>
        <v>#N/A</v>
      </c>
      <c r="U22" s="99" t="e">
        <f t="shared" si="9"/>
        <v>#N/A</v>
      </c>
      <c r="V22" s="118">
        <f t="shared" si="10"/>
        <v>0</v>
      </c>
      <c r="W22" s="119"/>
      <c r="X22" s="24"/>
    </row>
    <row r="23" spans="1:24" ht="12.75">
      <c r="A23" s="51"/>
      <c r="B23" s="54"/>
      <c r="C23" s="52"/>
      <c r="D23" s="52"/>
      <c r="E23" s="53"/>
      <c r="F23" s="54"/>
      <c r="G23" s="52"/>
      <c r="H23" s="52"/>
      <c r="I23" s="52"/>
      <c r="J23" s="52"/>
      <c r="K23" s="53"/>
      <c r="L23" s="92">
        <f t="shared" si="3"/>
        <v>0</v>
      </c>
      <c r="M23" s="93" t="e">
        <f t="shared" si="0"/>
        <v>#N/A</v>
      </c>
      <c r="N23" s="94">
        <f t="shared" si="4"/>
        <v>0</v>
      </c>
      <c r="O23" s="95">
        <f t="shared" si="5"/>
        <v>0</v>
      </c>
      <c r="P23" s="96" t="e">
        <f t="shared" si="6"/>
        <v>#N/A</v>
      </c>
      <c r="Q23" s="95" t="e">
        <f t="shared" si="1"/>
        <v>#N/A</v>
      </c>
      <c r="R23" s="97" t="e">
        <f t="shared" si="7"/>
        <v>#N/A</v>
      </c>
      <c r="S23" s="98" t="e">
        <f t="shared" si="8"/>
        <v>#N/A</v>
      </c>
      <c r="T23" s="98" t="e">
        <f t="shared" si="2"/>
        <v>#N/A</v>
      </c>
      <c r="U23" s="99" t="e">
        <f t="shared" si="9"/>
        <v>#N/A</v>
      </c>
      <c r="V23" s="118">
        <f t="shared" si="10"/>
        <v>0</v>
      </c>
      <c r="W23" s="119"/>
      <c r="X23" s="24"/>
    </row>
    <row r="24" spans="1:23" ht="12.75">
      <c r="A24" s="51"/>
      <c r="B24" s="54"/>
      <c r="C24" s="52"/>
      <c r="D24" s="52"/>
      <c r="E24" s="53"/>
      <c r="F24" s="54"/>
      <c r="G24" s="52"/>
      <c r="H24" s="52"/>
      <c r="I24" s="52"/>
      <c r="J24" s="52"/>
      <c r="K24" s="53"/>
      <c r="L24" s="92">
        <f t="shared" si="3"/>
        <v>0</v>
      </c>
      <c r="M24" s="93" t="e">
        <f t="shared" si="0"/>
        <v>#N/A</v>
      </c>
      <c r="N24" s="94">
        <f t="shared" si="4"/>
        <v>0</v>
      </c>
      <c r="O24" s="95">
        <f t="shared" si="5"/>
        <v>0</v>
      </c>
      <c r="P24" s="96" t="e">
        <f t="shared" si="6"/>
        <v>#N/A</v>
      </c>
      <c r="Q24" s="95" t="e">
        <f t="shared" si="1"/>
        <v>#N/A</v>
      </c>
      <c r="R24" s="97" t="e">
        <f t="shared" si="7"/>
        <v>#N/A</v>
      </c>
      <c r="S24" s="98" t="e">
        <f t="shared" si="8"/>
        <v>#N/A</v>
      </c>
      <c r="T24" s="98" t="e">
        <f t="shared" si="2"/>
        <v>#N/A</v>
      </c>
      <c r="U24" s="99" t="e">
        <f t="shared" si="9"/>
        <v>#N/A</v>
      </c>
      <c r="V24" s="118">
        <f t="shared" si="10"/>
        <v>0</v>
      </c>
      <c r="W24" s="119"/>
    </row>
    <row r="25" spans="1:23" ht="12.75">
      <c r="A25" s="51"/>
      <c r="B25" s="54"/>
      <c r="C25" s="52"/>
      <c r="D25" s="52"/>
      <c r="E25" s="53"/>
      <c r="F25" s="54"/>
      <c r="G25" s="52"/>
      <c r="H25" s="52"/>
      <c r="I25" s="52"/>
      <c r="J25" s="52"/>
      <c r="K25" s="53"/>
      <c r="L25" s="92">
        <f t="shared" si="3"/>
        <v>0</v>
      </c>
      <c r="M25" s="93" t="e">
        <f t="shared" si="0"/>
        <v>#N/A</v>
      </c>
      <c r="N25" s="94">
        <f t="shared" si="4"/>
        <v>0</v>
      </c>
      <c r="O25" s="95">
        <f t="shared" si="5"/>
        <v>0</v>
      </c>
      <c r="P25" s="96" t="e">
        <f t="shared" si="6"/>
        <v>#N/A</v>
      </c>
      <c r="Q25" s="95" t="e">
        <f t="shared" si="1"/>
        <v>#N/A</v>
      </c>
      <c r="R25" s="97" t="e">
        <f t="shared" si="7"/>
        <v>#N/A</v>
      </c>
      <c r="S25" s="98" t="e">
        <f t="shared" si="8"/>
        <v>#N/A</v>
      </c>
      <c r="T25" s="98" t="e">
        <f t="shared" si="2"/>
        <v>#N/A</v>
      </c>
      <c r="U25" s="99" t="e">
        <f t="shared" si="9"/>
        <v>#N/A</v>
      </c>
      <c r="V25" s="118">
        <f t="shared" si="10"/>
        <v>0</v>
      </c>
      <c r="W25" s="119"/>
    </row>
    <row r="26" spans="1:23" ht="12.75">
      <c r="A26" s="51"/>
      <c r="B26" s="54"/>
      <c r="C26" s="52"/>
      <c r="D26" s="52"/>
      <c r="E26" s="53"/>
      <c r="F26" s="54"/>
      <c r="G26" s="52"/>
      <c r="H26" s="52"/>
      <c r="I26" s="52"/>
      <c r="J26" s="52"/>
      <c r="K26" s="53"/>
      <c r="L26" s="92">
        <f t="shared" si="3"/>
        <v>0</v>
      </c>
      <c r="M26" s="93" t="e">
        <f t="shared" si="0"/>
        <v>#N/A</v>
      </c>
      <c r="N26" s="94">
        <f t="shared" si="4"/>
        <v>0</v>
      </c>
      <c r="O26" s="95">
        <f t="shared" si="5"/>
        <v>0</v>
      </c>
      <c r="P26" s="96" t="e">
        <f t="shared" si="6"/>
        <v>#N/A</v>
      </c>
      <c r="Q26" s="95" t="e">
        <f t="shared" si="1"/>
        <v>#N/A</v>
      </c>
      <c r="R26" s="97" t="e">
        <f t="shared" si="7"/>
        <v>#N/A</v>
      </c>
      <c r="S26" s="98" t="e">
        <f t="shared" si="8"/>
        <v>#N/A</v>
      </c>
      <c r="T26" s="98" t="e">
        <f t="shared" si="2"/>
        <v>#N/A</v>
      </c>
      <c r="U26" s="99" t="e">
        <f t="shared" si="9"/>
        <v>#N/A</v>
      </c>
      <c r="V26" s="118">
        <f t="shared" si="10"/>
        <v>0</v>
      </c>
      <c r="W26" s="119"/>
    </row>
    <row r="27" spans="1:23" ht="12.75">
      <c r="A27" s="51"/>
      <c r="B27" s="54"/>
      <c r="C27" s="52"/>
      <c r="D27" s="52"/>
      <c r="E27" s="53"/>
      <c r="F27" s="54"/>
      <c r="G27" s="52"/>
      <c r="H27" s="52"/>
      <c r="I27" s="52"/>
      <c r="J27" s="52"/>
      <c r="K27" s="53"/>
      <c r="L27" s="92">
        <f t="shared" si="3"/>
        <v>0</v>
      </c>
      <c r="M27" s="93" t="e">
        <f t="shared" si="0"/>
        <v>#N/A</v>
      </c>
      <c r="N27" s="94">
        <f t="shared" si="4"/>
        <v>0</v>
      </c>
      <c r="O27" s="95">
        <f t="shared" si="5"/>
        <v>0</v>
      </c>
      <c r="P27" s="96" t="e">
        <f t="shared" si="6"/>
        <v>#N/A</v>
      </c>
      <c r="Q27" s="95" t="e">
        <f t="shared" si="1"/>
        <v>#N/A</v>
      </c>
      <c r="R27" s="97" t="e">
        <f t="shared" si="7"/>
        <v>#N/A</v>
      </c>
      <c r="S27" s="98" t="e">
        <f t="shared" si="8"/>
        <v>#N/A</v>
      </c>
      <c r="T27" s="98" t="e">
        <f t="shared" si="2"/>
        <v>#N/A</v>
      </c>
      <c r="U27" s="99" t="e">
        <f t="shared" si="9"/>
        <v>#N/A</v>
      </c>
      <c r="V27" s="118">
        <f t="shared" si="10"/>
        <v>0</v>
      </c>
      <c r="W27" s="119"/>
    </row>
    <row r="28" spans="1:23" ht="12.75">
      <c r="A28" s="51"/>
      <c r="B28" s="54"/>
      <c r="C28" s="52"/>
      <c r="D28" s="52"/>
      <c r="E28" s="53"/>
      <c r="F28" s="54"/>
      <c r="G28" s="52"/>
      <c r="H28" s="52"/>
      <c r="I28" s="52"/>
      <c r="J28" s="52"/>
      <c r="K28" s="53"/>
      <c r="L28" s="92">
        <f t="shared" si="3"/>
        <v>0</v>
      </c>
      <c r="M28" s="93" t="e">
        <f t="shared" si="0"/>
        <v>#N/A</v>
      </c>
      <c r="N28" s="94">
        <f t="shared" si="4"/>
        <v>0</v>
      </c>
      <c r="O28" s="95">
        <f t="shared" si="5"/>
        <v>0</v>
      </c>
      <c r="P28" s="96" t="e">
        <f t="shared" si="6"/>
        <v>#N/A</v>
      </c>
      <c r="Q28" s="95" t="e">
        <f t="shared" si="1"/>
        <v>#N/A</v>
      </c>
      <c r="R28" s="97" t="e">
        <f t="shared" si="7"/>
        <v>#N/A</v>
      </c>
      <c r="S28" s="98" t="e">
        <f t="shared" si="8"/>
        <v>#N/A</v>
      </c>
      <c r="T28" s="98" t="e">
        <f t="shared" si="2"/>
        <v>#N/A</v>
      </c>
      <c r="U28" s="99" t="e">
        <f t="shared" si="9"/>
        <v>#N/A</v>
      </c>
      <c r="V28" s="118">
        <f t="shared" si="10"/>
        <v>0</v>
      </c>
      <c r="W28" s="119"/>
    </row>
    <row r="29" spans="1:23" ht="13.5" thickBot="1">
      <c r="A29" s="55"/>
      <c r="B29" s="58"/>
      <c r="C29" s="56"/>
      <c r="D29" s="56"/>
      <c r="E29" s="57"/>
      <c r="F29" s="58"/>
      <c r="G29" s="56"/>
      <c r="H29" s="56"/>
      <c r="I29" s="56"/>
      <c r="J29" s="56"/>
      <c r="K29" s="57"/>
      <c r="L29" s="100">
        <f t="shared" si="3"/>
        <v>0</v>
      </c>
      <c r="M29" s="101" t="e">
        <f t="shared" si="0"/>
        <v>#N/A</v>
      </c>
      <c r="N29" s="102">
        <f t="shared" si="4"/>
        <v>0</v>
      </c>
      <c r="O29" s="103">
        <f t="shared" si="5"/>
        <v>0</v>
      </c>
      <c r="P29" s="104" t="e">
        <f t="shared" si="6"/>
        <v>#N/A</v>
      </c>
      <c r="Q29" s="103" t="e">
        <f t="shared" si="1"/>
        <v>#N/A</v>
      </c>
      <c r="R29" s="105" t="e">
        <f t="shared" si="7"/>
        <v>#N/A</v>
      </c>
      <c r="S29" s="106" t="e">
        <f t="shared" si="8"/>
        <v>#N/A</v>
      </c>
      <c r="T29" s="106" t="e">
        <f t="shared" si="2"/>
        <v>#N/A</v>
      </c>
      <c r="U29" s="107" t="e">
        <f t="shared" si="9"/>
        <v>#N/A</v>
      </c>
      <c r="V29" s="120">
        <f t="shared" si="10"/>
        <v>0</v>
      </c>
      <c r="W29" s="121"/>
    </row>
    <row r="30" spans="1:22" ht="13.5" thickBot="1">
      <c r="A30" s="2"/>
      <c r="B30" s="2"/>
      <c r="C30" s="2"/>
      <c r="D30" s="2"/>
      <c r="E30" s="2"/>
      <c r="F30" s="2"/>
      <c r="G30" s="2"/>
      <c r="H30" s="2"/>
      <c r="I30" s="2"/>
      <c r="J30" s="2"/>
      <c r="K30" s="2"/>
      <c r="L30" s="2"/>
      <c r="M30" s="2"/>
      <c r="N30" s="2"/>
      <c r="O30" s="2"/>
      <c r="S30" s="28"/>
      <c r="T30" s="28"/>
      <c r="U30" s="2"/>
      <c r="V30" s="1"/>
    </row>
    <row r="31" spans="1:22" ht="40.5" customHeight="1" thickBot="1">
      <c r="A31" s="2"/>
      <c r="B31" s="2"/>
      <c r="C31" s="2"/>
      <c r="D31" s="2"/>
      <c r="E31" s="2"/>
      <c r="F31" s="44"/>
      <c r="G31" s="2"/>
      <c r="H31" s="2"/>
      <c r="I31" s="2"/>
      <c r="J31" s="2"/>
      <c r="K31" s="2"/>
      <c r="L31" s="2"/>
      <c r="M31" s="2"/>
      <c r="N31" s="2"/>
      <c r="O31" s="2"/>
      <c r="P31" s="140" t="s">
        <v>29</v>
      </c>
      <c r="Q31" s="141"/>
      <c r="R31" s="142"/>
      <c r="S31" s="28"/>
      <c r="T31" s="28"/>
      <c r="U31" s="2"/>
      <c r="V31" s="1"/>
    </row>
    <row r="32" spans="1:22" ht="32.25" thickBot="1">
      <c r="A32" s="2"/>
      <c r="B32" s="2"/>
      <c r="C32" s="2"/>
      <c r="D32" s="2"/>
      <c r="E32" s="2"/>
      <c r="F32" s="133" t="s">
        <v>12</v>
      </c>
      <c r="G32" s="134"/>
      <c r="H32" s="134"/>
      <c r="I32" s="134"/>
      <c r="J32" s="134"/>
      <c r="K32" s="134"/>
      <c r="L32" s="134"/>
      <c r="M32" s="134"/>
      <c r="N32" s="135"/>
      <c r="O32" s="2"/>
      <c r="P32" s="136" t="s">
        <v>0</v>
      </c>
      <c r="Q32" s="26" t="s">
        <v>13</v>
      </c>
      <c r="R32" s="32" t="s">
        <v>14</v>
      </c>
      <c r="S32" s="28"/>
      <c r="T32" s="28"/>
      <c r="U32" s="1"/>
      <c r="V32" s="1"/>
    </row>
    <row r="33" spans="2:22" ht="12.75">
      <c r="B33" s="122" t="s">
        <v>45</v>
      </c>
      <c r="C33" s="123"/>
      <c r="D33" s="124"/>
      <c r="E33" s="2"/>
      <c r="F33" s="138" t="s">
        <v>15</v>
      </c>
      <c r="G33" s="139"/>
      <c r="H33" s="139"/>
      <c r="I33" s="139"/>
      <c r="J33" s="139"/>
      <c r="K33" s="139"/>
      <c r="L33" s="139"/>
      <c r="M33" s="139"/>
      <c r="N33" s="70" t="s">
        <v>47</v>
      </c>
      <c r="O33" s="2"/>
      <c r="P33" s="137"/>
      <c r="Q33" s="27" t="s">
        <v>41</v>
      </c>
      <c r="R33" s="33" t="s">
        <v>42</v>
      </c>
      <c r="S33" s="28"/>
      <c r="T33" s="28"/>
      <c r="U33" s="1"/>
      <c r="V33" s="1"/>
    </row>
    <row r="34" spans="2:22" ht="13.5" customHeight="1" thickBot="1">
      <c r="B34" s="122" t="s">
        <v>46</v>
      </c>
      <c r="C34" s="123"/>
      <c r="D34" s="124"/>
      <c r="E34" s="2"/>
      <c r="F34" s="112" t="s">
        <v>31</v>
      </c>
      <c r="G34" s="113"/>
      <c r="H34" s="113"/>
      <c r="I34" s="113"/>
      <c r="J34" s="113"/>
      <c r="K34" s="113"/>
      <c r="L34" s="114"/>
      <c r="M34" s="64">
        <v>1</v>
      </c>
      <c r="N34" s="67">
        <v>2</v>
      </c>
      <c r="O34" s="2"/>
      <c r="P34" s="137"/>
      <c r="Q34" s="27" t="s">
        <v>16</v>
      </c>
      <c r="R34" s="33" t="s">
        <v>17</v>
      </c>
      <c r="S34" s="28"/>
      <c r="T34" s="28"/>
      <c r="U34" s="1"/>
      <c r="V34" s="1"/>
    </row>
    <row r="35" spans="2:22" ht="12.75">
      <c r="B35" s="125" t="s">
        <v>52</v>
      </c>
      <c r="C35" s="126"/>
      <c r="D35" s="77">
        <v>0.23</v>
      </c>
      <c r="E35" s="2"/>
      <c r="F35" s="112" t="s">
        <v>32</v>
      </c>
      <c r="G35" s="113"/>
      <c r="H35" s="113"/>
      <c r="I35" s="113"/>
      <c r="J35" s="113"/>
      <c r="K35" s="113"/>
      <c r="L35" s="114"/>
      <c r="M35" s="65">
        <v>2</v>
      </c>
      <c r="N35" s="68">
        <v>1.5</v>
      </c>
      <c r="O35" s="2"/>
      <c r="P35" s="13">
        <v>1</v>
      </c>
      <c r="Q35" s="34">
        <v>200</v>
      </c>
      <c r="R35" s="35">
        <v>4</v>
      </c>
      <c r="S35" s="28"/>
      <c r="T35" s="28"/>
      <c r="U35" s="1"/>
      <c r="V35" s="1"/>
    </row>
    <row r="36" spans="1:22" ht="12.75">
      <c r="A36" s="78"/>
      <c r="B36" s="78"/>
      <c r="C36" s="79"/>
      <c r="D36" s="110">
        <f>LN(1-D35)</f>
        <v>-0.2613647641344075</v>
      </c>
      <c r="E36" s="2"/>
      <c r="F36" s="112" t="s">
        <v>33</v>
      </c>
      <c r="G36" s="113"/>
      <c r="H36" s="113"/>
      <c r="I36" s="113"/>
      <c r="J36" s="113"/>
      <c r="K36" s="113"/>
      <c r="L36" s="114"/>
      <c r="M36" s="65">
        <v>3</v>
      </c>
      <c r="N36" s="68">
        <v>1.4</v>
      </c>
      <c r="O36" s="2"/>
      <c r="P36" s="14">
        <v>2</v>
      </c>
      <c r="Q36" s="36">
        <v>200</v>
      </c>
      <c r="R36" s="37">
        <v>4</v>
      </c>
      <c r="S36" s="28"/>
      <c r="T36" s="28"/>
      <c r="U36" s="1"/>
      <c r="V36" s="1"/>
    </row>
    <row r="37" spans="1:22" ht="13.5" thickBot="1">
      <c r="A37" s="80"/>
      <c r="B37" s="80"/>
      <c r="C37" s="81" t="s">
        <v>11</v>
      </c>
      <c r="D37" s="111"/>
      <c r="E37" s="2"/>
      <c r="F37" s="112" t="s">
        <v>34</v>
      </c>
      <c r="G37" s="113"/>
      <c r="H37" s="113"/>
      <c r="I37" s="113"/>
      <c r="J37" s="113"/>
      <c r="K37" s="113"/>
      <c r="L37" s="114"/>
      <c r="M37" s="65">
        <v>4</v>
      </c>
      <c r="N37" s="68">
        <v>3.3</v>
      </c>
      <c r="O37" s="2"/>
      <c r="P37" s="15">
        <v>3</v>
      </c>
      <c r="Q37" s="38">
        <v>200</v>
      </c>
      <c r="R37" s="39">
        <v>4</v>
      </c>
      <c r="S37" s="28"/>
      <c r="T37" s="28"/>
      <c r="U37" s="1"/>
      <c r="V37" s="1"/>
    </row>
    <row r="38" spans="1:22" ht="12.75">
      <c r="A38" s="82"/>
      <c r="B38" s="82"/>
      <c r="C38" s="83"/>
      <c r="D38" s="130"/>
      <c r="E38" s="2"/>
      <c r="F38" s="112" t="s">
        <v>35</v>
      </c>
      <c r="G38" s="113"/>
      <c r="H38" s="113"/>
      <c r="I38" s="113"/>
      <c r="J38" s="113"/>
      <c r="K38" s="113"/>
      <c r="L38" s="114"/>
      <c r="M38" s="65" t="s">
        <v>10</v>
      </c>
      <c r="N38" s="68">
        <v>2.15</v>
      </c>
      <c r="O38" s="2"/>
      <c r="P38" s="13">
        <v>4</v>
      </c>
      <c r="Q38" s="34">
        <v>150</v>
      </c>
      <c r="R38" s="35">
        <v>8.8</v>
      </c>
      <c r="S38" s="28"/>
      <c r="T38" s="28"/>
      <c r="U38" s="1"/>
      <c r="V38" s="1"/>
    </row>
    <row r="39" spans="1:22" ht="12.75">
      <c r="A39" s="2"/>
      <c r="B39" s="2"/>
      <c r="C39" s="2"/>
      <c r="D39" s="2"/>
      <c r="E39" s="2"/>
      <c r="F39" s="112" t="s">
        <v>36</v>
      </c>
      <c r="G39" s="113"/>
      <c r="H39" s="113"/>
      <c r="I39" s="113"/>
      <c r="J39" s="113"/>
      <c r="K39" s="113"/>
      <c r="L39" s="114"/>
      <c r="M39" s="65" t="s">
        <v>18</v>
      </c>
      <c r="N39" s="68">
        <v>2.1</v>
      </c>
      <c r="O39" s="2"/>
      <c r="P39" s="14" t="s">
        <v>19</v>
      </c>
      <c r="Q39" s="36">
        <v>150</v>
      </c>
      <c r="R39" s="37">
        <v>8.8</v>
      </c>
      <c r="S39" s="28"/>
      <c r="T39" s="28"/>
      <c r="U39" s="1"/>
      <c r="V39" s="1"/>
    </row>
    <row r="40" spans="1:22" ht="12.75">
      <c r="A40" s="2"/>
      <c r="B40" s="2"/>
      <c r="C40" s="2"/>
      <c r="D40" s="2"/>
      <c r="E40" s="2"/>
      <c r="F40" s="112" t="s">
        <v>37</v>
      </c>
      <c r="G40" s="113"/>
      <c r="H40" s="113"/>
      <c r="I40" s="113"/>
      <c r="J40" s="113"/>
      <c r="K40" s="113"/>
      <c r="L40" s="114"/>
      <c r="M40" s="65" t="s">
        <v>19</v>
      </c>
      <c r="N40" s="68">
        <v>2.8</v>
      </c>
      <c r="O40" s="2"/>
      <c r="P40" s="14" t="s">
        <v>10</v>
      </c>
      <c r="Q40" s="36">
        <v>150</v>
      </c>
      <c r="R40" s="37">
        <v>8.8</v>
      </c>
      <c r="S40" s="28"/>
      <c r="T40" s="28"/>
      <c r="U40" s="1"/>
      <c r="V40" s="1"/>
    </row>
    <row r="41" spans="1:22" ht="13.5" thickBot="1">
      <c r="A41" s="2"/>
      <c r="B41" s="2"/>
      <c r="C41" s="2"/>
      <c r="D41" s="2"/>
      <c r="E41" s="2"/>
      <c r="F41" s="112" t="s">
        <v>38</v>
      </c>
      <c r="G41" s="113"/>
      <c r="H41" s="113"/>
      <c r="I41" s="113"/>
      <c r="J41" s="113"/>
      <c r="K41" s="113"/>
      <c r="L41" s="114"/>
      <c r="M41" s="65" t="s">
        <v>20</v>
      </c>
      <c r="N41" s="68">
        <v>3</v>
      </c>
      <c r="O41" s="2"/>
      <c r="P41" s="16" t="s">
        <v>18</v>
      </c>
      <c r="Q41" s="40">
        <v>150</v>
      </c>
      <c r="R41" s="41">
        <v>8.8</v>
      </c>
      <c r="S41" s="28"/>
      <c r="T41" s="28"/>
      <c r="U41" s="1"/>
      <c r="V41" s="1"/>
    </row>
    <row r="42" spans="1:22" ht="12.75">
      <c r="A42" s="2"/>
      <c r="B42" s="2"/>
      <c r="C42" s="2"/>
      <c r="D42" s="2"/>
      <c r="E42" s="2"/>
      <c r="F42" s="112" t="s">
        <v>39</v>
      </c>
      <c r="G42" s="113"/>
      <c r="H42" s="113"/>
      <c r="I42" s="113"/>
      <c r="J42" s="113"/>
      <c r="K42" s="113"/>
      <c r="L42" s="114"/>
      <c r="M42" s="65" t="s">
        <v>21</v>
      </c>
      <c r="N42" s="68">
        <v>2.5</v>
      </c>
      <c r="O42" s="2"/>
      <c r="P42" s="17" t="s">
        <v>20</v>
      </c>
      <c r="Q42" s="42">
        <v>150</v>
      </c>
      <c r="R42" s="43">
        <v>7.5</v>
      </c>
      <c r="S42" s="28"/>
      <c r="T42" s="28"/>
      <c r="U42" s="1"/>
      <c r="V42" s="1"/>
    </row>
    <row r="43" spans="1:22" ht="13.5" thickBot="1">
      <c r="A43" s="2"/>
      <c r="B43" s="2"/>
      <c r="C43" s="2"/>
      <c r="D43" s="2"/>
      <c r="E43" s="2"/>
      <c r="F43" s="115" t="s">
        <v>40</v>
      </c>
      <c r="G43" s="116"/>
      <c r="H43" s="116"/>
      <c r="I43" s="116"/>
      <c r="J43" s="116"/>
      <c r="K43" s="116"/>
      <c r="L43" s="117"/>
      <c r="M43" s="66">
        <v>7</v>
      </c>
      <c r="N43" s="69">
        <v>1.6</v>
      </c>
      <c r="O43" s="2"/>
      <c r="P43" s="14" t="s">
        <v>21</v>
      </c>
      <c r="Q43" s="36">
        <v>150</v>
      </c>
      <c r="R43" s="37">
        <v>7.5</v>
      </c>
      <c r="S43" s="28"/>
      <c r="T43" s="28"/>
      <c r="U43" s="1"/>
      <c r="V43" s="1"/>
    </row>
    <row r="44" spans="1:22" ht="13.5" thickBot="1">
      <c r="A44" s="2"/>
      <c r="B44" s="2"/>
      <c r="C44" s="2"/>
      <c r="D44" s="2"/>
      <c r="E44" s="2"/>
      <c r="F44" s="2"/>
      <c r="G44" s="2"/>
      <c r="H44" s="2"/>
      <c r="I44" s="2"/>
      <c r="J44" s="2"/>
      <c r="K44" s="2"/>
      <c r="L44" s="2"/>
      <c r="M44" s="2"/>
      <c r="N44" s="2"/>
      <c r="O44" s="2"/>
      <c r="P44" s="16">
        <v>7</v>
      </c>
      <c r="Q44" s="40">
        <v>150</v>
      </c>
      <c r="R44" s="41">
        <v>7.5</v>
      </c>
      <c r="S44" s="28"/>
      <c r="T44" s="28"/>
      <c r="U44" s="2"/>
      <c r="V44" s="1"/>
    </row>
    <row r="45" spans="1:22" ht="12.75">
      <c r="A45" s="2"/>
      <c r="B45" s="2"/>
      <c r="C45" s="2"/>
      <c r="D45" s="2"/>
      <c r="E45" s="2"/>
      <c r="F45" s="2"/>
      <c r="G45" s="2"/>
      <c r="H45" s="2"/>
      <c r="I45" s="2"/>
      <c r="J45" s="2"/>
      <c r="K45" s="2"/>
      <c r="L45" s="2"/>
      <c r="M45" s="2"/>
      <c r="N45" s="2"/>
      <c r="O45" s="2"/>
      <c r="P45" s="2"/>
      <c r="Q45" s="2"/>
      <c r="R45" s="28"/>
      <c r="S45" s="28"/>
      <c r="T45" s="28"/>
      <c r="U45" s="2"/>
      <c r="V45" s="1"/>
    </row>
    <row r="46" spans="15:21" ht="12.75">
      <c r="O46" s="3"/>
      <c r="P46" s="3"/>
      <c r="Q46" s="3"/>
      <c r="R46" s="45"/>
      <c r="S46" s="45"/>
      <c r="T46" s="45"/>
      <c r="U46" s="3"/>
    </row>
  </sheetData>
  <sheetProtection/>
  <mergeCells count="51">
    <mergeCell ref="A4:A5"/>
    <mergeCell ref="B4:B5"/>
    <mergeCell ref="C4:C5"/>
    <mergeCell ref="D4:D5"/>
    <mergeCell ref="C2:I2"/>
    <mergeCell ref="E4:E5"/>
    <mergeCell ref="F4:K4"/>
    <mergeCell ref="D36:D38"/>
    <mergeCell ref="V4:W4"/>
    <mergeCell ref="F32:N32"/>
    <mergeCell ref="P32:P34"/>
    <mergeCell ref="F33:M33"/>
    <mergeCell ref="P31:R31"/>
    <mergeCell ref="N4:U4"/>
    <mergeCell ref="B33:D33"/>
    <mergeCell ref="B34:D34"/>
    <mergeCell ref="B35:C35"/>
    <mergeCell ref="L4:L5"/>
    <mergeCell ref="V7:W7"/>
    <mergeCell ref="V8:W8"/>
    <mergeCell ref="V9:W9"/>
    <mergeCell ref="V10:W10"/>
    <mergeCell ref="V11:W11"/>
    <mergeCell ref="V12:W12"/>
    <mergeCell ref="V13:W13"/>
    <mergeCell ref="V14:W14"/>
    <mergeCell ref="V15:W15"/>
    <mergeCell ref="V16:W16"/>
    <mergeCell ref="V17:W17"/>
    <mergeCell ref="V18:W18"/>
    <mergeCell ref="V19:W19"/>
    <mergeCell ref="V20:W20"/>
    <mergeCell ref="V21:W21"/>
    <mergeCell ref="V22:W22"/>
    <mergeCell ref="V23:W23"/>
    <mergeCell ref="V24:W24"/>
    <mergeCell ref="V25:W25"/>
    <mergeCell ref="F37:L37"/>
    <mergeCell ref="V26:W26"/>
    <mergeCell ref="V27:W27"/>
    <mergeCell ref="V28:W28"/>
    <mergeCell ref="V29:W29"/>
    <mergeCell ref="F34:L34"/>
    <mergeCell ref="F35:L35"/>
    <mergeCell ref="F36:L36"/>
    <mergeCell ref="F42:L42"/>
    <mergeCell ref="F43:L43"/>
    <mergeCell ref="F38:L38"/>
    <mergeCell ref="F39:L39"/>
    <mergeCell ref="F40:L40"/>
    <mergeCell ref="F41:L41"/>
  </mergeCells>
  <conditionalFormatting sqref="M34:N43">
    <cfRule type="cellIs" priority="1" dxfId="0" operator="equal" stopIfTrue="1">
      <formula>$G$7</formula>
    </cfRule>
  </conditionalFormatting>
  <conditionalFormatting sqref="M7:M29">
    <cfRule type="cellIs" priority="2" dxfId="1" operator="equal" stopIfTrue="1">
      <formula>"yes"</formula>
    </cfRule>
    <cfRule type="cellIs" priority="3" dxfId="2" operator="equal" stopIfTrue="1">
      <formula>"No"</formula>
    </cfRule>
  </conditionalFormatting>
  <dataValidations count="1">
    <dataValidation type="list" allowBlank="1" showInputMessage="1" showErrorMessage="1" sqref="D7:D29">
      <formula1>$M$34:$M$43</formula1>
    </dataValidation>
  </dataValidations>
  <printOptions horizontalCentered="1"/>
  <pageMargins left="0.15748031496062992" right="0.35433070866141736" top="0.1968503937007874" bottom="0.1968503937007874" header="0.5118110236220472" footer="0.5118110236220472"/>
  <pageSetup fitToHeight="1" fitToWidth="1" horizontalDpi="600" verticalDpi="600" orientation="landscape" paperSize="9" scale="64" r:id="rId4"/>
  <ignoredErrors>
    <ignoredError sqref="M8:M29" evalError="1"/>
    <ignoredError sqref="L7" formulaRange="1" unlockedFormula="1"/>
    <ignoredError sqref="L8 L9:L29"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wintere</dc:creator>
  <cp:keywords/>
  <dc:description/>
  <cp:lastModifiedBy>Simon O'Brien</cp:lastModifiedBy>
  <cp:lastPrinted>2008-08-11T23:22:50Z</cp:lastPrinted>
  <dcterms:created xsi:type="dcterms:W3CDTF">2008-08-11T22:46:30Z</dcterms:created>
  <dcterms:modified xsi:type="dcterms:W3CDTF">2011-08-25T04:06:24Z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311939261</vt:i4>
  </property>
  <property fmtid="{D5CDD505-2E9C-101B-9397-08002B2CF9AE}" pid="3" name="_EmailSubject">
    <vt:lpwstr>Large Energy Star Stickers</vt:lpwstr>
  </property>
  <property fmtid="{D5CDD505-2E9C-101B-9397-08002B2CF9AE}" pid="4" name="_AuthorEmail">
    <vt:lpwstr>Ed.Winter@eeca.govt.nz</vt:lpwstr>
  </property>
  <property fmtid="{D5CDD505-2E9C-101B-9397-08002B2CF9AE}" pid="5" name="_AuthorEmailDisplayName">
    <vt:lpwstr>Ed Winter</vt:lpwstr>
  </property>
  <property fmtid="{D5CDD505-2E9C-101B-9397-08002B2CF9AE}" pid="6" name="_PreviousAdHocReviewCycleID">
    <vt:i4>-1995072007</vt:i4>
  </property>
  <property fmtid="{D5CDD505-2E9C-101B-9397-08002B2CF9AE}" pid="7" name="_ReviewingToolsShownOnce">
    <vt:lpwstr/>
  </property>
</Properties>
</file>